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https://livereadingac-my.sharepoint.com/personal/yc911173_reading_ac_uk/Documents/DIGITAL/Website/Data sources/"/>
    </mc:Choice>
  </mc:AlternateContent>
  <xr:revisionPtr revIDLastSave="0" documentId="8_{A89D6698-A5CA-AE40-9676-484E54958DAE}" xr6:coauthVersionLast="46" xr6:coauthVersionMax="46" xr10:uidLastSave="{00000000-0000-0000-0000-000000000000}"/>
  <bookViews>
    <workbookView xWindow="0" yWindow="500" windowWidth="21600" windowHeight="9000" xr2:uid="{00000000-000D-0000-FFFF-FFFF00000000}"/>
  </bookViews>
  <sheets>
    <sheet name="Summary" sheetId="2" r:id="rId1"/>
    <sheet name="2018-19 Details" sheetId="1" r:id="rId2"/>
    <sheet name="2020-21 Detai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M10" i="2"/>
  <c r="P10" i="2"/>
  <c r="K10" i="2"/>
  <c r="Q9" i="2"/>
  <c r="L9" i="2"/>
  <c r="O9" i="2"/>
  <c r="R9" i="2" s="1"/>
  <c r="O63" i="3"/>
  <c r="N63" i="3"/>
  <c r="O62" i="3"/>
  <c r="P13" i="2" s="1"/>
  <c r="N62" i="3"/>
  <c r="O61" i="3"/>
  <c r="N61" i="3"/>
  <c r="O60" i="3"/>
  <c r="N60" i="3"/>
  <c r="O59" i="3"/>
  <c r="N59" i="3"/>
  <c r="O58" i="3"/>
  <c r="Q13" i="2" s="1"/>
  <c r="N58" i="3"/>
  <c r="M13" i="2" s="1"/>
  <c r="O57" i="3"/>
  <c r="N57" i="3"/>
  <c r="L13" i="2" s="1"/>
  <c r="O56" i="3"/>
  <c r="N56" i="3"/>
  <c r="O55" i="3"/>
  <c r="O13" i="2" s="1"/>
  <c r="N55" i="3"/>
  <c r="K13" i="2" s="1"/>
  <c r="O54" i="3"/>
  <c r="Q14" i="2" s="1"/>
  <c r="N54" i="3"/>
  <c r="M14" i="2" s="1"/>
  <c r="O53" i="3"/>
  <c r="O14" i="2" s="1"/>
  <c r="R14" i="2" s="1"/>
  <c r="N53" i="3"/>
  <c r="K14" i="2" s="1"/>
  <c r="O52" i="3"/>
  <c r="N52" i="3"/>
  <c r="O51" i="3"/>
  <c r="Q12" i="2" s="1"/>
  <c r="N51" i="3"/>
  <c r="M12" i="2" s="1"/>
  <c r="O50" i="3"/>
  <c r="P12" i="2" s="1"/>
  <c r="N50" i="3"/>
  <c r="L12" i="2" s="1"/>
  <c r="O49" i="3"/>
  <c r="O12" i="2" s="1"/>
  <c r="R12" i="2" s="1"/>
  <c r="N49" i="3"/>
  <c r="K12" i="2" s="1"/>
  <c r="O48" i="3"/>
  <c r="Q11" i="2" s="1"/>
  <c r="N48" i="3"/>
  <c r="M11" i="2" s="1"/>
  <c r="O47" i="3"/>
  <c r="N47" i="3"/>
  <c r="L11" i="2" s="1"/>
  <c r="O46" i="3"/>
  <c r="P11" i="2" s="1"/>
  <c r="N46" i="3"/>
  <c r="O45" i="3"/>
  <c r="N45" i="3"/>
  <c r="K11" i="2" s="1"/>
  <c r="O44" i="3"/>
  <c r="Q10" i="2" s="1"/>
  <c r="N44" i="3"/>
  <c r="O43" i="3"/>
  <c r="N43" i="3"/>
  <c r="L10" i="2" s="1"/>
  <c r="O42" i="3"/>
  <c r="O10" i="2" s="1"/>
  <c r="R10" i="2" s="1"/>
  <c r="N42" i="3"/>
  <c r="O41" i="3"/>
  <c r="N41" i="3"/>
  <c r="M9" i="2" s="1"/>
  <c r="O40" i="3"/>
  <c r="P9" i="2" s="1"/>
  <c r="N40" i="3"/>
  <c r="O39" i="3"/>
  <c r="N39" i="3"/>
  <c r="K9" i="2" s="1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Q6" i="2" s="1"/>
  <c r="N28" i="3"/>
  <c r="O27" i="3"/>
  <c r="N27" i="3"/>
  <c r="M6" i="2" s="1"/>
  <c r="O26" i="3"/>
  <c r="N26" i="3"/>
  <c r="O25" i="3"/>
  <c r="N25" i="3"/>
  <c r="L6" i="2" s="1"/>
  <c r="O24" i="3"/>
  <c r="P6" i="2" s="1"/>
  <c r="N24" i="3"/>
  <c r="O23" i="3"/>
  <c r="N23" i="3"/>
  <c r="O22" i="3"/>
  <c r="O6" i="2" s="1"/>
  <c r="N22" i="3"/>
  <c r="O21" i="3"/>
  <c r="N21" i="3"/>
  <c r="K6" i="2" s="1"/>
  <c r="O20" i="3"/>
  <c r="Q7" i="2" s="1"/>
  <c r="N20" i="3"/>
  <c r="O19" i="3"/>
  <c r="N19" i="3"/>
  <c r="M7" i="2" s="1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O7" i="2" s="1"/>
  <c r="R7" i="2" s="1"/>
  <c r="N11" i="3"/>
  <c r="K7" i="2" s="1"/>
  <c r="O10" i="3"/>
  <c r="N10" i="3"/>
  <c r="O9" i="3"/>
  <c r="N9" i="3"/>
  <c r="M8" i="2" s="1"/>
  <c r="O8" i="3"/>
  <c r="Q8" i="2" s="1"/>
  <c r="N8" i="3"/>
  <c r="O7" i="3"/>
  <c r="N7" i="3"/>
  <c r="O6" i="3"/>
  <c r="P8" i="2" s="1"/>
  <c r="N6" i="3"/>
  <c r="L8" i="2" s="1"/>
  <c r="O5" i="3"/>
  <c r="O8" i="2" s="1"/>
  <c r="R8" i="2" s="1"/>
  <c r="N5" i="3"/>
  <c r="K8" i="2" s="1"/>
  <c r="R13" i="2" l="1"/>
  <c r="O16" i="2"/>
  <c r="R6" i="2"/>
  <c r="R16" i="2" s="1"/>
  <c r="P16" i="2"/>
  <c r="Q16" i="2"/>
  <c r="K16" i="2"/>
  <c r="L16" i="2"/>
  <c r="M16" i="2"/>
  <c r="R11" i="2"/>
  <c r="F14" i="2"/>
  <c r="B14" i="2"/>
  <c r="H12" i="2"/>
  <c r="D12" i="2"/>
  <c r="F12" i="2"/>
  <c r="B12" i="2"/>
  <c r="F8" i="2"/>
  <c r="B8" i="2"/>
  <c r="S64" i="1"/>
  <c r="R64" i="1"/>
  <c r="S63" i="1"/>
  <c r="R63" i="1"/>
  <c r="S62" i="1"/>
  <c r="R62" i="1"/>
  <c r="S61" i="1"/>
  <c r="R61" i="1"/>
  <c r="S60" i="1"/>
  <c r="R60" i="1"/>
  <c r="S59" i="1"/>
  <c r="H13" i="2" s="1"/>
  <c r="R59" i="1"/>
  <c r="D13" i="2" s="1"/>
  <c r="S58" i="1"/>
  <c r="G13" i="2" s="1"/>
  <c r="R58" i="1"/>
  <c r="C13" i="2" s="1"/>
  <c r="S57" i="1"/>
  <c r="R57" i="1"/>
  <c r="S56" i="1"/>
  <c r="R56" i="1"/>
  <c r="S55" i="1"/>
  <c r="F13" i="2" s="1"/>
  <c r="I13" i="2" s="1"/>
  <c r="R55" i="1"/>
  <c r="B13" i="2" s="1"/>
  <c r="S54" i="1"/>
  <c r="H14" i="2" s="1"/>
  <c r="R54" i="1"/>
  <c r="D14" i="2" s="1"/>
  <c r="S53" i="1"/>
  <c r="R53" i="1"/>
  <c r="S52" i="1"/>
  <c r="R52" i="1"/>
  <c r="S51" i="1"/>
  <c r="R51" i="1"/>
  <c r="S50" i="1"/>
  <c r="G12" i="2" s="1"/>
  <c r="R50" i="1"/>
  <c r="C12" i="2" s="1"/>
  <c r="S49" i="1"/>
  <c r="R49" i="1"/>
  <c r="S48" i="1"/>
  <c r="H11" i="2" s="1"/>
  <c r="R48" i="1"/>
  <c r="D11" i="2" s="1"/>
  <c r="S47" i="1"/>
  <c r="R47" i="1"/>
  <c r="S46" i="1"/>
  <c r="G11" i="2" s="1"/>
  <c r="R46" i="1"/>
  <c r="C11" i="2" s="1"/>
  <c r="S45" i="1"/>
  <c r="F11" i="2" s="1"/>
  <c r="R45" i="1"/>
  <c r="B11" i="2" s="1"/>
  <c r="S44" i="1"/>
  <c r="H10" i="2" s="1"/>
  <c r="R44" i="1"/>
  <c r="D10" i="2" s="1"/>
  <c r="S43" i="1"/>
  <c r="G10" i="2" s="1"/>
  <c r="R43" i="1"/>
  <c r="C10" i="2" s="1"/>
  <c r="S42" i="1"/>
  <c r="F10" i="2" s="1"/>
  <c r="R42" i="1"/>
  <c r="B10" i="2" s="1"/>
  <c r="S41" i="1"/>
  <c r="H9" i="2" s="1"/>
  <c r="R41" i="1"/>
  <c r="D9" i="2" s="1"/>
  <c r="S40" i="1"/>
  <c r="G9" i="2" s="1"/>
  <c r="R40" i="1"/>
  <c r="C9" i="2" s="1"/>
  <c r="S39" i="1"/>
  <c r="F9" i="2" s="1"/>
  <c r="I9" i="2" s="1"/>
  <c r="R39" i="1"/>
  <c r="B9" i="2" s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H6" i="2" s="1"/>
  <c r="R27" i="1"/>
  <c r="D6" i="2" s="1"/>
  <c r="S26" i="1"/>
  <c r="R26" i="1"/>
  <c r="S25" i="1"/>
  <c r="R25" i="1"/>
  <c r="S24" i="1"/>
  <c r="G6" i="2" s="1"/>
  <c r="R24" i="1"/>
  <c r="C6" i="2" s="1"/>
  <c r="S23" i="1"/>
  <c r="R23" i="1"/>
  <c r="S22" i="1"/>
  <c r="R22" i="1"/>
  <c r="S21" i="1"/>
  <c r="F6" i="2" s="1"/>
  <c r="F16" i="2" s="1"/>
  <c r="R21" i="1"/>
  <c r="B6" i="2" s="1"/>
  <c r="B16" i="2" s="1"/>
  <c r="S20" i="1"/>
  <c r="R20" i="1"/>
  <c r="S19" i="1"/>
  <c r="H7" i="2" s="1"/>
  <c r="R19" i="1"/>
  <c r="D7" i="2" s="1"/>
  <c r="S18" i="1"/>
  <c r="R18" i="1"/>
  <c r="S17" i="1"/>
  <c r="R17" i="1"/>
  <c r="S16" i="1"/>
  <c r="R16" i="1"/>
  <c r="S15" i="1"/>
  <c r="R15" i="1"/>
  <c r="S14" i="1"/>
  <c r="F7" i="2" s="1"/>
  <c r="R14" i="1"/>
  <c r="B7" i="2" s="1"/>
  <c r="S13" i="1"/>
  <c r="R13" i="1"/>
  <c r="S12" i="1"/>
  <c r="R12" i="1"/>
  <c r="S11" i="1"/>
  <c r="R11" i="1"/>
  <c r="S10" i="1"/>
  <c r="R10" i="1"/>
  <c r="S9" i="1"/>
  <c r="R9" i="1"/>
  <c r="S8" i="1"/>
  <c r="H8" i="2" s="1"/>
  <c r="R8" i="1"/>
  <c r="D8" i="2" s="1"/>
  <c r="S7" i="1"/>
  <c r="R7" i="1"/>
  <c r="S6" i="1"/>
  <c r="G8" i="2" s="1"/>
  <c r="R6" i="1"/>
  <c r="C8" i="2" s="1"/>
  <c r="S5" i="1"/>
  <c r="R5" i="1"/>
  <c r="D16" i="2" l="1"/>
  <c r="H16" i="2"/>
  <c r="C16" i="2"/>
  <c r="I7" i="2"/>
  <c r="I6" i="2"/>
  <c r="G16" i="2"/>
  <c r="I10" i="2"/>
  <c r="I11" i="2"/>
  <c r="I8" i="2"/>
  <c r="I12" i="2"/>
  <c r="I14" i="2"/>
  <c r="I16" i="2" l="1"/>
</calcChain>
</file>

<file path=xl/sharedStrings.xml><?xml version="1.0" encoding="utf-8"?>
<sst xmlns="http://schemas.openxmlformats.org/spreadsheetml/2006/main" count="662" uniqueCount="114">
  <si>
    <t>For BIFs: Account</t>
  </si>
  <si>
    <t>For BIFs: Project code</t>
  </si>
  <si>
    <t>reference</t>
  </si>
  <si>
    <t>area</t>
  </si>
  <si>
    <t>description</t>
  </si>
  <si>
    <t>where do the readings come from?</t>
  </si>
  <si>
    <t xml:space="preserve">Utility </t>
  </si>
  <si>
    <t>Total in billing units (kWh or m3)</t>
  </si>
  <si>
    <t>utlity cost</t>
  </si>
  <si>
    <t>L2308000</t>
  </si>
  <si>
    <t>Catering</t>
  </si>
  <si>
    <t>St Patricks Hall - Kitchen (Shamrock café)</t>
  </si>
  <si>
    <t>Ignite profile data</t>
  </si>
  <si>
    <t>elec</t>
  </si>
  <si>
    <t>UPP</t>
  </si>
  <si>
    <t>gas</t>
  </si>
  <si>
    <t>water</t>
  </si>
  <si>
    <t>L2309400</t>
  </si>
  <si>
    <t>A461223552</t>
  </si>
  <si>
    <t>Wantage Bar</t>
  </si>
  <si>
    <t>A461223553</t>
  </si>
  <si>
    <t>A461223554</t>
  </si>
  <si>
    <t>A461223555</t>
  </si>
  <si>
    <t>A461223556</t>
  </si>
  <si>
    <t>A461223557</t>
  </si>
  <si>
    <t>A461223558</t>
  </si>
  <si>
    <t>A461223559</t>
  </si>
  <si>
    <t>Wantage Hall - Kitchen</t>
  </si>
  <si>
    <t>L2312700</t>
  </si>
  <si>
    <t>A461223754</t>
  </si>
  <si>
    <t>Wessex Hall - Bar</t>
  </si>
  <si>
    <t>A461220755</t>
  </si>
  <si>
    <t>A461223758</t>
  </si>
  <si>
    <t>A461223759</t>
  </si>
  <si>
    <t>BC73</t>
  </si>
  <si>
    <t>Sherfield Hall Bar</t>
  </si>
  <si>
    <t>Space apportioned 28.2m2</t>
  </si>
  <si>
    <t>BC74</t>
  </si>
  <si>
    <t>BC75</t>
  </si>
  <si>
    <t>L3022200</t>
  </si>
  <si>
    <t>BC13</t>
  </si>
  <si>
    <t>Eat @ London Road</t>
  </si>
  <si>
    <t>0.6 x W202E001</t>
  </si>
  <si>
    <t>BC14</t>
  </si>
  <si>
    <t>0.6 x 9305759003. Re-profiled to align with parent meter</t>
  </si>
  <si>
    <t>BC15</t>
  </si>
  <si>
    <t>0.6 x B16</t>
  </si>
  <si>
    <t>L3295600</t>
  </si>
  <si>
    <t>W202E001</t>
  </si>
  <si>
    <t>Park Eat</t>
  </si>
  <si>
    <t>Manual reads</t>
  </si>
  <si>
    <t>Park Eat (inc social hub)</t>
  </si>
  <si>
    <t>Social hub</t>
  </si>
  <si>
    <t>BC16</t>
  </si>
  <si>
    <t>Sum of St Pats water supply</t>
  </si>
  <si>
    <t>L2317400</t>
  </si>
  <si>
    <t>Cedars_total</t>
  </si>
  <si>
    <t>Eat @ the square</t>
  </si>
  <si>
    <t>BMS</t>
  </si>
  <si>
    <t>BC8</t>
  </si>
  <si>
    <t>0.7 x 9305759003</t>
  </si>
  <si>
    <t>BC9</t>
  </si>
  <si>
    <t>0.71 x B16</t>
  </si>
  <si>
    <t>L3295500</t>
  </si>
  <si>
    <t>EAT@Sports Park</t>
  </si>
  <si>
    <t>L3295700</t>
  </si>
  <si>
    <t>Catering Central Kitchen</t>
  </si>
  <si>
    <t>Profile data</t>
  </si>
  <si>
    <t>W186W001</t>
  </si>
  <si>
    <t>L2317200</t>
  </si>
  <si>
    <t>Meadow Suite and Catering Offices</t>
  </si>
  <si>
    <t>Meadow Dome</t>
  </si>
  <si>
    <t>L2317000</t>
  </si>
  <si>
    <t>BC5</t>
  </si>
  <si>
    <t>Catering Offices next to Meadow Suite</t>
  </si>
  <si>
    <t>Space apportioned 141m2</t>
  </si>
  <si>
    <t>BC6</t>
  </si>
  <si>
    <t>BC18</t>
  </si>
  <si>
    <t>Meadow Suite</t>
  </si>
  <si>
    <t>Space apportioned 256m2</t>
  </si>
  <si>
    <t>BC19</t>
  </si>
  <si>
    <t>L2318100</t>
  </si>
  <si>
    <t>Park House Bar and Blandfords Restaurant</t>
  </si>
  <si>
    <t>BC11</t>
  </si>
  <si>
    <t>0.3 x 9305759003</t>
  </si>
  <si>
    <t>BC12</t>
  </si>
  <si>
    <t>0.3 x B16</t>
  </si>
  <si>
    <t>31/7/18 - 31/10/18</t>
  </si>
  <si>
    <t>1/11/18 - 31/1/19</t>
  </si>
  <si>
    <t>1/2/19 - 30/4/19</t>
  </si>
  <si>
    <t>1/5/19 - 31/7/19</t>
  </si>
  <si>
    <t>Annual Totals</t>
  </si>
  <si>
    <t>Wantage Catering</t>
  </si>
  <si>
    <t>St Patrick's Hall Catering</t>
  </si>
  <si>
    <t>Sherfield Bar</t>
  </si>
  <si>
    <t>The Dairy</t>
  </si>
  <si>
    <t>Eat @ The Square</t>
  </si>
  <si>
    <t>Park House</t>
  </si>
  <si>
    <t>Central Kitchen</t>
  </si>
  <si>
    <t>Use</t>
  </si>
  <si>
    <t>Gas (kWh)</t>
  </si>
  <si>
    <t>Water (m3)</t>
  </si>
  <si>
    <t>Cost (£)</t>
  </si>
  <si>
    <t>Electricity</t>
  </si>
  <si>
    <t>Gas</t>
  </si>
  <si>
    <t>Water</t>
  </si>
  <si>
    <t>TOTAL</t>
  </si>
  <si>
    <t>Electricity (kWh)</t>
  </si>
  <si>
    <t>Energy &amp; Water Use and Costs - Catering Establishments</t>
  </si>
  <si>
    <t>2018-19</t>
  </si>
  <si>
    <t>1/8/20 - 31/10/20</t>
  </si>
  <si>
    <t>1/11/20 - 31/1/21</t>
  </si>
  <si>
    <t>2020-21 (Q1 &amp; Q2)</t>
  </si>
  <si>
    <t>Totals Q1 +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</si>
</sst>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5" fontId="0" fillId="0" borderId="0" xfId="1" applyNumberFormat="1" applyFont="1"/>
    <xf numFmtId="165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164" fontId="0" fillId="0" borderId="7" xfId="0" applyNumberFormat="1" applyBorder="1"/>
    <xf numFmtId="165" fontId="0" fillId="0" borderId="11" xfId="1" applyNumberFormat="1" applyFont="1" applyBorder="1"/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0" fontId="0" fillId="2" borderId="2" xfId="0" applyFill="1" applyBorder="1"/>
    <xf numFmtId="165" fontId="0" fillId="0" borderId="8" xfId="1" applyNumberFormat="1" applyFont="1" applyBorder="1"/>
    <xf numFmtId="165" fontId="0" fillId="0" borderId="3" xfId="1" applyNumberFormat="1" applyFont="1" applyBorder="1"/>
    <xf numFmtId="164" fontId="0" fillId="0" borderId="3" xfId="0" applyNumberFormat="1" applyBorder="1"/>
    <xf numFmtId="164" fontId="0" fillId="0" borderId="17" xfId="0" applyNumberFormat="1" applyBorder="1"/>
    <xf numFmtId="0" fontId="0" fillId="0" borderId="18" xfId="0" applyBorder="1"/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9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5" fontId="0" fillId="0" borderId="21" xfId="0" applyNumberFormat="1" applyBorder="1"/>
    <xf numFmtId="0" fontId="0" fillId="0" borderId="21" xfId="0" applyBorder="1"/>
    <xf numFmtId="0" fontId="0" fillId="0" borderId="23" xfId="0" applyBorder="1"/>
    <xf numFmtId="165" fontId="0" fillId="0" borderId="20" xfId="0" applyNumberFormat="1" applyBorder="1"/>
    <xf numFmtId="0" fontId="3" fillId="0" borderId="0" xfId="0" applyFont="1"/>
    <xf numFmtId="164" fontId="0" fillId="0" borderId="21" xfId="0" applyNumberFormat="1" applyBorder="1"/>
    <xf numFmtId="164" fontId="0" fillId="0" borderId="22" xfId="0" applyNumberFormat="1" applyBorder="1"/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workbookViewId="0">
      <selection activeCell="G26" sqref="G26"/>
    </sheetView>
  </sheetViews>
  <sheetFormatPr baseColWidth="10" defaultColWidth="8.83203125" defaultRowHeight="15" x14ac:dyDescent="0.2"/>
  <cols>
    <col min="1" max="1" width="23.1640625" customWidth="1"/>
    <col min="2" max="4" width="10.6640625" customWidth="1"/>
    <col min="5" max="5" width="4.33203125" customWidth="1"/>
    <col min="6" max="6" width="11.5" customWidth="1"/>
    <col min="7" max="8" width="10.6640625" customWidth="1"/>
    <col min="9" max="9" width="12.1640625" customWidth="1"/>
    <col min="10" max="10" width="6.1640625" customWidth="1"/>
    <col min="11" max="13" width="10.6640625" customWidth="1"/>
    <col min="14" max="14" width="4.33203125" customWidth="1"/>
    <col min="15" max="18" width="10.6640625" customWidth="1"/>
  </cols>
  <sheetData>
    <row r="1" spans="1:18" ht="19" x14ac:dyDescent="0.25">
      <c r="A1" s="35" t="s">
        <v>108</v>
      </c>
    </row>
    <row r="2" spans="1:18" ht="16" thickBot="1" x14ac:dyDescent="0.25"/>
    <row r="3" spans="1:18" ht="21" x14ac:dyDescent="0.25">
      <c r="A3" s="8"/>
      <c r="B3" s="41" t="s">
        <v>109</v>
      </c>
      <c r="C3" s="42"/>
      <c r="D3" s="42"/>
      <c r="E3" s="42"/>
      <c r="F3" s="42"/>
      <c r="G3" s="42"/>
      <c r="H3" s="42"/>
      <c r="I3" s="43"/>
      <c r="K3" s="41" t="s">
        <v>112</v>
      </c>
      <c r="L3" s="42"/>
      <c r="M3" s="42"/>
      <c r="N3" s="42"/>
      <c r="O3" s="42"/>
      <c r="P3" s="42"/>
      <c r="Q3" s="42"/>
      <c r="R3" s="43"/>
    </row>
    <row r="4" spans="1:18" x14ac:dyDescent="0.2">
      <c r="A4" s="14"/>
      <c r="B4" s="38" t="s">
        <v>99</v>
      </c>
      <c r="C4" s="39"/>
      <c r="D4" s="39"/>
      <c r="E4" s="20"/>
      <c r="F4" s="39" t="s">
        <v>102</v>
      </c>
      <c r="G4" s="39"/>
      <c r="H4" s="39"/>
      <c r="I4" s="40"/>
      <c r="K4" s="38" t="s">
        <v>99</v>
      </c>
      <c r="L4" s="39"/>
      <c r="M4" s="39"/>
      <c r="N4" s="20"/>
      <c r="O4" s="39" t="s">
        <v>102</v>
      </c>
      <c r="P4" s="39"/>
      <c r="Q4" s="39"/>
      <c r="R4" s="40"/>
    </row>
    <row r="5" spans="1:18" ht="33" thickBot="1" x14ac:dyDescent="0.25">
      <c r="A5" s="25"/>
      <c r="B5" s="26" t="s">
        <v>107</v>
      </c>
      <c r="C5" s="27" t="s">
        <v>100</v>
      </c>
      <c r="D5" s="27" t="s">
        <v>101</v>
      </c>
      <c r="E5" s="28"/>
      <c r="F5" s="29" t="s">
        <v>103</v>
      </c>
      <c r="G5" s="29" t="s">
        <v>104</v>
      </c>
      <c r="H5" s="29" t="s">
        <v>105</v>
      </c>
      <c r="I5" s="30" t="s">
        <v>106</v>
      </c>
      <c r="K5" s="26" t="s">
        <v>107</v>
      </c>
      <c r="L5" s="27" t="s">
        <v>100</v>
      </c>
      <c r="M5" s="27" t="s">
        <v>101</v>
      </c>
      <c r="N5" s="28"/>
      <c r="O5" s="29" t="s">
        <v>103</v>
      </c>
      <c r="P5" s="29" t="s">
        <v>104</v>
      </c>
      <c r="Q5" s="29" t="s">
        <v>105</v>
      </c>
      <c r="R5" s="30" t="s">
        <v>106</v>
      </c>
    </row>
    <row r="6" spans="1:18" x14ac:dyDescent="0.2">
      <c r="A6" s="15" t="s">
        <v>92</v>
      </c>
      <c r="B6" s="21">
        <f>'2018-19 Details'!R21+'2018-19 Details'!R22+'2018-19 Details'!R23</f>
        <v>1186</v>
      </c>
      <c r="C6" s="22">
        <f>'2018-19 Details'!R24+'2018-19 Details'!R25</f>
        <v>59865.474716666664</v>
      </c>
      <c r="D6" s="22">
        <f>'2018-19 Details'!R27+'2018-19 Details'!R28+'2018-19 Details'!R29+'2018-19 Details'!R30+'2018-19 Details'!R31</f>
        <v>258</v>
      </c>
      <c r="E6" s="7"/>
      <c r="F6" s="23">
        <f>'2018-19 Details'!S21+'2018-19 Details'!S22+'2018-19 Details'!S23</f>
        <v>173.75787563171684</v>
      </c>
      <c r="G6" s="23">
        <f>'2018-19 Details'!S24+'2018-19 Details'!S25</f>
        <v>1606.3411568601637</v>
      </c>
      <c r="H6" s="23">
        <f>'2018-19 Details'!S27+'2018-19 Details'!S28+'2018-19 Details'!S29+'2018-19 Details'!S30+'2018-19 Details'!S31</f>
        <v>451.77836198446442</v>
      </c>
      <c r="I6" s="24">
        <f>SUM(F6:H6)</f>
        <v>2231.8773944763448</v>
      </c>
      <c r="K6" s="21">
        <f>'2020-21 Details'!N21+'2020-21 Details'!N22+'2020-21 Details'!N23</f>
        <v>466</v>
      </c>
      <c r="L6" s="22">
        <f>'2020-21 Details'!N24+'2020-21 Details'!N25</f>
        <v>59979.253466666647</v>
      </c>
      <c r="M6" s="22">
        <f>'2020-21 Details'!N27+'2020-21 Details'!N28+'2020-21 Details'!N29+'2020-21 Details'!N31</f>
        <v>704</v>
      </c>
      <c r="N6" s="7"/>
      <c r="O6" s="23">
        <f>'2020-21 Details'!O21+'2020-21 Details'!O22+'2020-21 Details'!O23</f>
        <v>68.158595956096747</v>
      </c>
      <c r="P6" s="23">
        <f>'2020-21 Details'!O24+'2020-21 Details'!O25</f>
        <v>1456.2381346465027</v>
      </c>
      <c r="Q6" s="23">
        <f>'2020-21 Details'!O27+'2020-21 Details'!O28+'2020-21 Details'!O29+'2020-21 Details'!O31</f>
        <v>1776.6471356391421</v>
      </c>
      <c r="R6" s="24">
        <f>SUM(O6:Q6)</f>
        <v>3301.0438662417414</v>
      </c>
    </row>
    <row r="7" spans="1:18" x14ac:dyDescent="0.2">
      <c r="A7" s="16" t="s">
        <v>19</v>
      </c>
      <c r="B7" s="18">
        <f>'2018-19 Details'!R13+'2018-19 Details'!R14+'2018-19 Details'!R15+'2018-19 Details'!R16+'2018-19 Details'!R17+'2018-19 Details'!R18</f>
        <v>11955</v>
      </c>
      <c r="C7" s="4"/>
      <c r="D7" s="4">
        <f>'2018-19 Details'!R19+'2018-19 Details'!R20</f>
        <v>23</v>
      </c>
      <c r="E7" s="6"/>
      <c r="F7" s="5">
        <f>'2018-19 Details'!S13+'2018-19 Details'!S14+'2018-19 Details'!S15+'2018-19 Details'!S16+'2018-19 Details'!S17+'2018-19 Details'!S18</f>
        <v>1679.5023735024995</v>
      </c>
      <c r="G7" s="6"/>
      <c r="H7" s="5">
        <f>'2018-19 Details'!S19+'2018-19 Details'!S20</f>
        <v>39.759277378225718</v>
      </c>
      <c r="I7" s="9">
        <f t="shared" ref="I7:I14" si="0">SUM(F7:H7)</f>
        <v>1719.2616508807253</v>
      </c>
      <c r="K7" s="18">
        <f>'2020-21 Details'!N11+'2020-21 Details'!N13+'2020-21 Details'!N14+'2020-21 Details'!N16+'2020-21 Details'!N17+'2020-21 Details'!N18</f>
        <v>1631.44</v>
      </c>
      <c r="L7" s="4"/>
      <c r="M7" s="4">
        <f>'2020-21 Details'!N19+'2020-21 Details'!N20</f>
        <v>4</v>
      </c>
      <c r="N7" s="6"/>
      <c r="O7" s="5">
        <f>'2020-21 Details'!O11+'2020-21 Details'!O13+'2020-21 Details'!O14+'2020-21 Details'!O16+'2020-21 Details'!O17+'2020-21 Details'!O18</f>
        <v>237.46389418405437</v>
      </c>
      <c r="P7" s="6"/>
      <c r="Q7" s="5">
        <f>'2020-21 Details'!O19+'2020-21 Details'!O20</f>
        <v>9.7302984506850692</v>
      </c>
      <c r="R7" s="9">
        <f t="shared" ref="R7:R14" si="1">SUM(O7:Q7)</f>
        <v>247.19419263473944</v>
      </c>
    </row>
    <row r="8" spans="1:18" x14ac:dyDescent="0.2">
      <c r="A8" s="16" t="s">
        <v>93</v>
      </c>
      <c r="B8" s="18">
        <f>'2018-19 Details'!R5</f>
        <v>88453</v>
      </c>
      <c r="C8" s="4">
        <f>'2018-19 Details'!R6+'2018-19 Details'!R7</f>
        <v>168102.41076666667</v>
      </c>
      <c r="D8" s="4">
        <f>'2018-19 Details'!R8</f>
        <v>297</v>
      </c>
      <c r="E8" s="6"/>
      <c r="F8" s="5">
        <f>'2018-19 Details'!S5</f>
        <v>12836.445188181358</v>
      </c>
      <c r="G8" s="5">
        <f>'2018-19 Details'!S6+'2018-19 Details'!S7</f>
        <v>4805.296306902771</v>
      </c>
      <c r="H8" s="5">
        <f>'2018-19 Details'!S8</f>
        <v>525.59422810735896</v>
      </c>
      <c r="I8" s="9">
        <f t="shared" si="0"/>
        <v>18167.335723191489</v>
      </c>
      <c r="K8" s="18">
        <f>'2020-21 Details'!N5</f>
        <v>62978.73</v>
      </c>
      <c r="L8" s="4">
        <f>'2020-21 Details'!N6+'2020-21 Details'!N7</f>
        <v>71208.443050000002</v>
      </c>
      <c r="M8" s="4">
        <f>'2020-21 Details'!N8+'2020-21 Details'!N9</f>
        <v>664</v>
      </c>
      <c r="N8" s="6"/>
      <c r="O8" s="5">
        <f>'2020-21 Details'!O5</f>
        <v>9135.2886010166931</v>
      </c>
      <c r="P8" s="5">
        <f>'2020-21 Details'!O6+'2020-21 Details'!O7</f>
        <v>2106.2300393137634</v>
      </c>
      <c r="Q8" s="5">
        <f>'2020-21 Details'!O8+'2020-21 Details'!O9</f>
        <v>1559.3347560744555</v>
      </c>
      <c r="R8" s="9">
        <f t="shared" si="1"/>
        <v>12800.853396404911</v>
      </c>
    </row>
    <row r="9" spans="1:18" x14ac:dyDescent="0.2">
      <c r="A9" s="16" t="s">
        <v>94</v>
      </c>
      <c r="B9" s="18">
        <f>'2018-19 Details'!R39</f>
        <v>3100.8719999999994</v>
      </c>
      <c r="C9" s="4">
        <f>'2018-19 Details'!R40</f>
        <v>3577.8922519414291</v>
      </c>
      <c r="D9" s="4">
        <f>'2018-19 Details'!R41</f>
        <v>22.695271156883546</v>
      </c>
      <c r="E9" s="6"/>
      <c r="F9" s="5">
        <f>'2018-19 Details'!S39</f>
        <v>440.65302904067647</v>
      </c>
      <c r="G9" s="5">
        <f>'2018-19 Details'!S40</f>
        <v>105.39743691540501</v>
      </c>
      <c r="H9" s="5">
        <f>'2018-19 Details'!S41</f>
        <v>39.858865712760327</v>
      </c>
      <c r="I9" s="9">
        <f t="shared" si="0"/>
        <v>585.90933166884179</v>
      </c>
      <c r="K9" s="18">
        <f>'2020-21 Details'!N39</f>
        <v>1109.0002500000001</v>
      </c>
      <c r="L9" s="4">
        <f>'2020-21 Details'!N40</f>
        <v>1348.7578206766013</v>
      </c>
      <c r="M9" s="4">
        <f>'2020-21 Details'!N41</f>
        <v>8.3554231268244905</v>
      </c>
      <c r="N9" s="6"/>
      <c r="O9" s="5">
        <f>'2020-21 Details'!O39</f>
        <v>161.03062366770138</v>
      </c>
      <c r="P9" s="5">
        <f>'2020-21 Details'!O40</f>
        <v>35.435789436766903</v>
      </c>
      <c r="Q9" s="5">
        <f>'2020-21 Details'!O41</f>
        <v>23.19582767178602</v>
      </c>
      <c r="R9" s="9">
        <f t="shared" si="1"/>
        <v>219.66224077625429</v>
      </c>
    </row>
    <row r="10" spans="1:18" x14ac:dyDescent="0.2">
      <c r="A10" s="16" t="s">
        <v>95</v>
      </c>
      <c r="B10" s="18">
        <f>'2018-19 Details'!R42</f>
        <v>34443.599999999999</v>
      </c>
      <c r="C10" s="4">
        <f>'2018-19 Details'!R43</f>
        <v>155765.23113927417</v>
      </c>
      <c r="D10" s="4">
        <f>'2018-19 Details'!R44</f>
        <v>133.60000000000002</v>
      </c>
      <c r="E10" s="6"/>
      <c r="F10" s="5">
        <f>'2018-19 Details'!S42</f>
        <v>4942.1879397593912</v>
      </c>
      <c r="G10" s="5">
        <f>'2018-19 Details'!S43</f>
        <v>4257.4828413542582</v>
      </c>
      <c r="H10" s="5">
        <f>'2018-19 Details'!S44</f>
        <v>235.96726812911999</v>
      </c>
      <c r="I10" s="9">
        <f t="shared" si="0"/>
        <v>9435.6380492427688</v>
      </c>
      <c r="K10" s="18">
        <f>'2020-21 Details'!N42</f>
        <v>12247.2</v>
      </c>
      <c r="L10" s="4">
        <f>'2020-21 Details'!N43</f>
        <v>35649.766279921023</v>
      </c>
      <c r="M10" s="4">
        <f>'2020-21 Details'!N44</f>
        <v>31.799999999999997</v>
      </c>
      <c r="N10" s="6"/>
      <c r="O10" s="5">
        <f>'2020-21 Details'!O42</f>
        <v>1778.6859930734581</v>
      </c>
      <c r="P10" s="5">
        <f>'2020-21 Details'!O43</f>
        <v>940.02148873361489</v>
      </c>
      <c r="Q10" s="5">
        <f>'2020-21 Details'!O44</f>
        <v>88.082739843937759</v>
      </c>
      <c r="R10" s="9">
        <f t="shared" si="1"/>
        <v>2806.7902216510111</v>
      </c>
    </row>
    <row r="11" spans="1:18" x14ac:dyDescent="0.2">
      <c r="A11" s="16" t="s">
        <v>49</v>
      </c>
      <c r="B11" s="18">
        <f>'2018-19 Details'!R45</f>
        <v>56957</v>
      </c>
      <c r="C11" s="4">
        <f>'2018-19 Details'!R46+'2018-19 Details'!R47</f>
        <v>236895.90531666667</v>
      </c>
      <c r="D11" s="4">
        <f>'2018-19 Details'!R48</f>
        <v>223</v>
      </c>
      <c r="E11" s="6"/>
      <c r="F11" s="5">
        <f>'2018-19 Details'!S45</f>
        <v>6902.4289292344456</v>
      </c>
      <c r="G11" s="5">
        <f>'2018-19 Details'!S46+'2018-19 Details'!S47</f>
        <v>6547.8235036565266</v>
      </c>
      <c r="H11" s="5">
        <f>'2018-19 Details'!S48</f>
        <v>393.84277719690863</v>
      </c>
      <c r="I11" s="9">
        <f t="shared" si="0"/>
        <v>13844.09521008788</v>
      </c>
      <c r="K11" s="18">
        <f>'2020-21 Details'!N45</f>
        <v>31922.5</v>
      </c>
      <c r="L11" s="4">
        <f>'2020-21 Details'!N46+'2020-21 Details'!N47</f>
        <v>136850.39496666664</v>
      </c>
      <c r="M11" s="4">
        <f>'2020-21 Details'!N48</f>
        <v>54</v>
      </c>
      <c r="N11" s="6"/>
      <c r="O11" s="5">
        <f>'2020-21 Details'!O45</f>
        <v>3720.778030781571</v>
      </c>
      <c r="P11" s="5">
        <f>'2020-21 Details'!O46+'2020-21 Details'!O47</f>
        <v>3245.0823364681464</v>
      </c>
      <c r="Q11" s="5">
        <f>'2020-21 Details'!O48</f>
        <v>149.853627637682</v>
      </c>
      <c r="R11" s="9">
        <f t="shared" si="1"/>
        <v>7115.7139948873992</v>
      </c>
    </row>
    <row r="12" spans="1:18" x14ac:dyDescent="0.2">
      <c r="A12" s="16" t="s">
        <v>96</v>
      </c>
      <c r="B12" s="18">
        <f>'2018-19 Details'!R49</f>
        <v>306568</v>
      </c>
      <c r="C12" s="4">
        <f>'2018-19 Details'!R50</f>
        <v>181725.85266993454</v>
      </c>
      <c r="D12" s="4">
        <f>'2018-19 Details'!R51</f>
        <v>158.76</v>
      </c>
      <c r="E12" s="6"/>
      <c r="F12" s="5">
        <f>'2018-19 Details'!S49</f>
        <v>36570.087588694885</v>
      </c>
      <c r="G12" s="5">
        <f>'2018-19 Details'!S50</f>
        <v>5090.9712545841312</v>
      </c>
      <c r="H12" s="5">
        <f>'2018-19 Details'!S51</f>
        <v>280.35592791620928</v>
      </c>
      <c r="I12" s="9">
        <f t="shared" si="0"/>
        <v>41941.414771195225</v>
      </c>
      <c r="K12" s="18">
        <f>'2020-21 Details'!N49</f>
        <v>39106.362500000047</v>
      </c>
      <c r="L12" s="4">
        <f>'2020-21 Details'!N50</f>
        <v>21992.062450228637</v>
      </c>
      <c r="M12" s="4">
        <f>'2020-21 Details'!N51</f>
        <v>38.78</v>
      </c>
      <c r="N12" s="6"/>
      <c r="O12" s="5">
        <f>'2020-21 Details'!O49</f>
        <v>4573.2195113378993</v>
      </c>
      <c r="P12" s="5">
        <f>'2020-21 Details'!O50</f>
        <v>579.89119317237441</v>
      </c>
      <c r="Q12" s="5">
        <f>'2020-21 Details'!O51</f>
        <v>107.73766256444661</v>
      </c>
      <c r="R12" s="9">
        <f t="shared" si="1"/>
        <v>5260.84836707472</v>
      </c>
    </row>
    <row r="13" spans="1:18" x14ac:dyDescent="0.2">
      <c r="A13" s="16" t="s">
        <v>97</v>
      </c>
      <c r="B13" s="18">
        <f>'2018-19 Details'!R55+'2018-19 Details'!R56+'2018-19 Details'!R62</f>
        <v>151275.65399999998</v>
      </c>
      <c r="C13" s="4">
        <f>'2018-19 Details'!R58+'2018-19 Details'!R60+'2018-19 Details'!R63</f>
        <v>128252.69758876238</v>
      </c>
      <c r="D13" s="4">
        <f>'2018-19 Details'!R59+'2018-19 Details'!R61+'2018-19 Details'!R64</f>
        <v>386.30434926534639</v>
      </c>
      <c r="E13" s="6"/>
      <c r="F13" s="5">
        <f>'2018-19 Details'!S55+'2018-19 Details'!S56+'2018-19 Details'!S62</f>
        <v>18215.414858829565</v>
      </c>
      <c r="G13" s="5">
        <f>'2018-19 Details'!S58+'2018-19 Details'!S60+'2018-19 Details'!S63</f>
        <v>3665.646033171171</v>
      </c>
      <c r="H13" s="5">
        <f>'2018-19 Details'!S59+'2018-19 Details'!S61+'2018-19 Details'!S64</f>
        <v>679.11731094278161</v>
      </c>
      <c r="I13" s="9">
        <f t="shared" si="0"/>
        <v>22560.178202943516</v>
      </c>
      <c r="K13" s="18">
        <f>'2020-21 Details'!N55+'2020-21 Details'!N56+'2020-21 Details'!N61</f>
        <v>18550.255211600059</v>
      </c>
      <c r="L13" s="4">
        <f>'2020-21 Details'!N57+'2020-21 Details'!N59+'2020-21 Details'!N62</f>
        <v>28292.452492342287</v>
      </c>
      <c r="M13" s="4">
        <f>'2020-21 Details'!N58+'2020-21 Details'!N60+'2020-21 Details'!N63</f>
        <v>135.02776529607527</v>
      </c>
      <c r="N13" s="6"/>
      <c r="O13" s="5">
        <f>'2020-21 Details'!O55+'2020-21 Details'!O56+'2020-21 Details'!O61</f>
        <v>2189.1287639610955</v>
      </c>
      <c r="P13" s="5">
        <f>'2020-21 Details'!O57+'2020-21 Details'!O59+'2020-21 Details'!O62</f>
        <v>744.21111374823977</v>
      </c>
      <c r="Q13" s="5">
        <f>'2020-21 Details'!O58+'2020-21 Details'!O60+'2020-21 Details'!O63</f>
        <v>375.16615275088321</v>
      </c>
      <c r="R13" s="9">
        <f t="shared" si="1"/>
        <v>3308.5060304602184</v>
      </c>
    </row>
    <row r="14" spans="1:18" ht="16" thickBot="1" x14ac:dyDescent="0.25">
      <c r="A14" s="17" t="s">
        <v>98</v>
      </c>
      <c r="B14" s="19">
        <f>'2018-19 Details'!R53</f>
        <v>415687</v>
      </c>
      <c r="C14" s="10"/>
      <c r="D14" s="10">
        <f>'2018-19 Details'!R54</f>
        <v>1000</v>
      </c>
      <c r="E14" s="11"/>
      <c r="F14" s="12">
        <f>'2018-19 Details'!S53</f>
        <v>50611.112887585434</v>
      </c>
      <c r="G14" s="11"/>
      <c r="H14" s="12">
        <f>'2018-19 Details'!S54</f>
        <v>1756.2630310619143</v>
      </c>
      <c r="I14" s="13">
        <f t="shared" si="0"/>
        <v>52367.375918647347</v>
      </c>
      <c r="K14" s="19">
        <f>'2020-21 Details'!N53</f>
        <v>30864.5</v>
      </c>
      <c r="L14" s="10"/>
      <c r="M14" s="10">
        <f>'2020-21 Details'!N54</f>
        <v>378.6876939030501</v>
      </c>
      <c r="N14" s="11"/>
      <c r="O14" s="12">
        <f>'2020-21 Details'!O53</f>
        <v>3595.1268587004652</v>
      </c>
      <c r="P14" s="11"/>
      <c r="Q14" s="12">
        <f>'2020-21 Details'!O54</f>
        <v>998.53111474753109</v>
      </c>
      <c r="R14" s="13">
        <f t="shared" si="1"/>
        <v>4593.6579734479965</v>
      </c>
    </row>
    <row r="15" spans="1:18" ht="16" thickBot="1" x14ac:dyDescent="0.25"/>
    <row r="16" spans="1:18" ht="16" thickBot="1" x14ac:dyDescent="0.25">
      <c r="A16" s="33" t="s">
        <v>106</v>
      </c>
      <c r="B16" s="34">
        <f>SUM(B6:B14)</f>
        <v>1069626.1259999999</v>
      </c>
      <c r="C16" s="31">
        <f t="shared" ref="C16:D16" si="2">SUM(C6:C14)</f>
        <v>934185.46444991254</v>
      </c>
      <c r="D16" s="31">
        <f t="shared" si="2"/>
        <v>2502.3596204222299</v>
      </c>
      <c r="E16" s="32"/>
      <c r="F16" s="36">
        <f t="shared" ref="F16:I16" si="3">SUM(F6:F14)</f>
        <v>132371.59067045996</v>
      </c>
      <c r="G16" s="36">
        <f t="shared" si="3"/>
        <v>26078.958533444427</v>
      </c>
      <c r="H16" s="36">
        <f t="shared" si="3"/>
        <v>4402.5370484297437</v>
      </c>
      <c r="I16" s="37">
        <f t="shared" si="3"/>
        <v>162853.08625233412</v>
      </c>
      <c r="K16" s="34">
        <f>SUM(K6:K14)</f>
        <v>198875.98796160013</v>
      </c>
      <c r="L16" s="31">
        <f t="shared" ref="L16:M16" si="4">SUM(L6:L14)</f>
        <v>355321.13052650186</v>
      </c>
      <c r="M16" s="31">
        <f t="shared" si="4"/>
        <v>2018.6508823259499</v>
      </c>
      <c r="N16" s="32"/>
      <c r="O16" s="36">
        <f>SUM(O6:O14)</f>
        <v>25458.88087267903</v>
      </c>
      <c r="P16" s="36">
        <f t="shared" ref="P16:R16" si="5">SUM(P6:P14)</f>
        <v>9107.1100955194088</v>
      </c>
      <c r="Q16" s="36">
        <f t="shared" si="5"/>
        <v>5088.2793153805496</v>
      </c>
      <c r="R16" s="37">
        <f t="shared" si="5"/>
        <v>39654.27028357899</v>
      </c>
    </row>
  </sheetData>
  <mergeCells count="6">
    <mergeCell ref="B4:D4"/>
    <mergeCell ref="F4:I4"/>
    <mergeCell ref="B3:I3"/>
    <mergeCell ref="K3:R3"/>
    <mergeCell ref="K4:M4"/>
    <mergeCell ref="O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64"/>
  <sheetViews>
    <sheetView workbookViewId="0">
      <pane xSplit="5" ySplit="4" topLeftCell="L44" activePane="bottomRight" state="frozen"/>
      <selection pane="topRight" activeCell="F1" sqref="F1"/>
      <selection pane="bottomLeft" activeCell="A5" sqref="A5"/>
      <selection pane="bottomRight" activeCell="C67" sqref="C67"/>
    </sheetView>
  </sheetViews>
  <sheetFormatPr baseColWidth="10" defaultColWidth="8.83203125" defaultRowHeight="15" x14ac:dyDescent="0.2"/>
  <cols>
    <col min="1" max="1" width="12.6640625" customWidth="1"/>
    <col min="3" max="3" width="22.1640625" customWidth="1"/>
    <col min="18" max="19" width="10.5" bestFit="1" customWidth="1"/>
  </cols>
  <sheetData>
    <row r="3" spans="1:19" x14ac:dyDescent="0.2">
      <c r="F3" s="44" t="s">
        <v>87</v>
      </c>
      <c r="G3" s="44"/>
      <c r="I3" s="44" t="s">
        <v>88</v>
      </c>
      <c r="J3" s="44"/>
      <c r="L3" s="44" t="s">
        <v>89</v>
      </c>
      <c r="M3" s="44"/>
      <c r="O3" s="44" t="s">
        <v>90</v>
      </c>
      <c r="P3" s="44"/>
      <c r="R3" s="44" t="s">
        <v>91</v>
      </c>
      <c r="S3" s="44"/>
    </row>
    <row r="4" spans="1:19" ht="80" x14ac:dyDescent="0.2">
      <c r="A4" t="s">
        <v>2</v>
      </c>
      <c r="B4" t="s">
        <v>3</v>
      </c>
      <c r="C4" t="s">
        <v>4</v>
      </c>
      <c r="D4" t="s">
        <v>5</v>
      </c>
      <c r="E4" t="s">
        <v>6</v>
      </c>
      <c r="F4" s="1" t="s">
        <v>7</v>
      </c>
      <c r="G4" t="s">
        <v>8</v>
      </c>
      <c r="I4" s="1" t="s">
        <v>7</v>
      </c>
      <c r="J4" t="s">
        <v>8</v>
      </c>
      <c r="L4" s="1" t="s">
        <v>7</v>
      </c>
      <c r="M4" t="s">
        <v>8</v>
      </c>
      <c r="O4" s="1" t="s">
        <v>7</v>
      </c>
      <c r="P4" t="s">
        <v>8</v>
      </c>
      <c r="R4" s="1" t="s">
        <v>7</v>
      </c>
      <c r="S4" t="s">
        <v>8</v>
      </c>
    </row>
    <row r="5" spans="1:19" x14ac:dyDescent="0.2">
      <c r="A5">
        <v>211292075</v>
      </c>
      <c r="B5" t="s">
        <v>10</v>
      </c>
      <c r="C5" t="s">
        <v>11</v>
      </c>
      <c r="D5" t="s">
        <v>12</v>
      </c>
      <c r="E5" t="s">
        <v>13</v>
      </c>
      <c r="F5">
        <v>16751</v>
      </c>
      <c r="G5">
        <v>1904.2400650833054</v>
      </c>
      <c r="I5">
        <v>26322</v>
      </c>
      <c r="J5">
        <v>4318.1460370859868</v>
      </c>
      <c r="L5">
        <v>24911</v>
      </c>
      <c r="M5">
        <v>3722.8008258862042</v>
      </c>
      <c r="O5">
        <v>20469</v>
      </c>
      <c r="P5">
        <v>2891.2582601258628</v>
      </c>
      <c r="R5" s="3">
        <f>F5+I5+L5+O5</f>
        <v>88453</v>
      </c>
      <c r="S5" s="2">
        <f>G5+J5+M5+P5</f>
        <v>12836.445188181358</v>
      </c>
    </row>
    <row r="6" spans="1:19" x14ac:dyDescent="0.2">
      <c r="A6">
        <v>201815</v>
      </c>
      <c r="B6" t="s">
        <v>10</v>
      </c>
      <c r="C6" t="s">
        <v>11</v>
      </c>
      <c r="D6" t="s">
        <v>14</v>
      </c>
      <c r="E6" t="s">
        <v>15</v>
      </c>
      <c r="F6">
        <v>29992.468833333332</v>
      </c>
      <c r="G6">
        <v>1159.2034752469272</v>
      </c>
      <c r="I6">
        <v>49537.746850000003</v>
      </c>
      <c r="J6">
        <v>1265.5059759712613</v>
      </c>
      <c r="L6">
        <v>33125.511116666668</v>
      </c>
      <c r="M6">
        <v>878.00789388933765</v>
      </c>
      <c r="O6">
        <v>41186.683966666664</v>
      </c>
      <c r="P6">
        <v>1117.4058080514121</v>
      </c>
      <c r="R6" s="3">
        <f t="shared" ref="R6:R64" si="0">F6+I6+L6+O6</f>
        <v>153842.41076666667</v>
      </c>
      <c r="S6" s="2">
        <f t="shared" ref="S6:S64" si="1">G6+J6+M6+P6</f>
        <v>4420.1231531589383</v>
      </c>
    </row>
    <row r="7" spans="1:19" x14ac:dyDescent="0.2">
      <c r="A7">
        <v>60094379</v>
      </c>
      <c r="B7" t="s">
        <v>10</v>
      </c>
      <c r="C7" t="s">
        <v>11</v>
      </c>
      <c r="D7" t="s">
        <v>14</v>
      </c>
      <c r="E7" t="s">
        <v>15</v>
      </c>
      <c r="F7">
        <v>1329.9999999999982</v>
      </c>
      <c r="G7">
        <v>51.404258537227712</v>
      </c>
      <c r="I7">
        <v>9939.9999999999982</v>
      </c>
      <c r="J7">
        <v>253.93018861442894</v>
      </c>
      <c r="L7">
        <v>2050.0000000000041</v>
      </c>
      <c r="M7">
        <v>54.336253896095855</v>
      </c>
      <c r="O7">
        <v>939.99999999999773</v>
      </c>
      <c r="P7">
        <v>25.502452696080283</v>
      </c>
      <c r="R7" s="3">
        <f t="shared" si="0"/>
        <v>14259.999999999998</v>
      </c>
      <c r="S7" s="2">
        <f t="shared" si="1"/>
        <v>385.17315374383281</v>
      </c>
    </row>
    <row r="8" spans="1:19" x14ac:dyDescent="0.2">
      <c r="A8">
        <v>2411452</v>
      </c>
      <c r="B8" t="s">
        <v>10</v>
      </c>
      <c r="C8" t="s">
        <v>11</v>
      </c>
      <c r="D8" t="s">
        <v>14</v>
      </c>
      <c r="E8" t="s">
        <v>16</v>
      </c>
      <c r="F8">
        <v>70</v>
      </c>
      <c r="G8">
        <v>132.73792949576082</v>
      </c>
      <c r="I8">
        <v>91</v>
      </c>
      <c r="J8">
        <v>153.97117600646237</v>
      </c>
      <c r="L8">
        <v>45</v>
      </c>
      <c r="M8">
        <v>72.258394255874663</v>
      </c>
      <c r="O8">
        <v>91</v>
      </c>
      <c r="P8">
        <v>166.62672834926101</v>
      </c>
      <c r="R8" s="3">
        <f t="shared" si="0"/>
        <v>297</v>
      </c>
      <c r="S8" s="2">
        <f t="shared" si="1"/>
        <v>525.59422810735896</v>
      </c>
    </row>
    <row r="9" spans="1:19" x14ac:dyDescent="0.2">
      <c r="A9">
        <v>11523185</v>
      </c>
      <c r="B9" t="s">
        <v>10</v>
      </c>
      <c r="C9" t="s">
        <v>11</v>
      </c>
      <c r="D9" t="s">
        <v>14</v>
      </c>
      <c r="E9" t="s">
        <v>16</v>
      </c>
      <c r="F9">
        <v>0</v>
      </c>
      <c r="G9">
        <v>0</v>
      </c>
      <c r="I9">
        <v>0</v>
      </c>
      <c r="J9">
        <v>0</v>
      </c>
      <c r="L9">
        <v>0</v>
      </c>
      <c r="M9">
        <v>0</v>
      </c>
      <c r="O9">
        <v>0</v>
      </c>
      <c r="P9">
        <v>0</v>
      </c>
      <c r="R9" s="3">
        <f t="shared" si="0"/>
        <v>0</v>
      </c>
      <c r="S9" s="2">
        <f t="shared" si="1"/>
        <v>0</v>
      </c>
    </row>
    <row r="10" spans="1:19" x14ac:dyDescent="0.2">
      <c r="A10">
        <v>11548575</v>
      </c>
      <c r="B10" t="s">
        <v>10</v>
      </c>
      <c r="C10" t="s">
        <v>11</v>
      </c>
      <c r="D10" t="s">
        <v>14</v>
      </c>
      <c r="E10" t="s">
        <v>16</v>
      </c>
      <c r="F10">
        <v>0</v>
      </c>
      <c r="G10">
        <v>0</v>
      </c>
      <c r="I10">
        <v>0</v>
      </c>
      <c r="J10">
        <v>0</v>
      </c>
      <c r="L10">
        <v>0</v>
      </c>
      <c r="M10">
        <v>0</v>
      </c>
      <c r="O10">
        <v>0</v>
      </c>
      <c r="P10">
        <v>0</v>
      </c>
      <c r="R10" s="3">
        <f t="shared" si="0"/>
        <v>0</v>
      </c>
      <c r="S10" s="2">
        <f t="shared" si="1"/>
        <v>0</v>
      </c>
    </row>
    <row r="11" spans="1:19" x14ac:dyDescent="0.2">
      <c r="A11" t="s">
        <v>18</v>
      </c>
      <c r="B11" t="s">
        <v>10</v>
      </c>
      <c r="C11" t="s">
        <v>19</v>
      </c>
      <c r="D11" t="s">
        <v>14</v>
      </c>
      <c r="E11" t="s">
        <v>13</v>
      </c>
      <c r="F11">
        <v>0</v>
      </c>
      <c r="G11">
        <v>0</v>
      </c>
      <c r="I11">
        <v>0</v>
      </c>
      <c r="J11">
        <v>0</v>
      </c>
      <c r="L11">
        <v>0</v>
      </c>
      <c r="M11">
        <v>0</v>
      </c>
      <c r="O11">
        <v>0</v>
      </c>
      <c r="P11">
        <v>0</v>
      </c>
      <c r="R11" s="3">
        <f t="shared" si="0"/>
        <v>0</v>
      </c>
      <c r="S11" s="2">
        <f t="shared" si="1"/>
        <v>0</v>
      </c>
    </row>
    <row r="12" spans="1:19" x14ac:dyDescent="0.2">
      <c r="A12" t="s">
        <v>20</v>
      </c>
      <c r="B12" t="s">
        <v>10</v>
      </c>
      <c r="C12" t="s">
        <v>19</v>
      </c>
      <c r="D12" t="s">
        <v>14</v>
      </c>
      <c r="E12" t="s">
        <v>13</v>
      </c>
      <c r="F12">
        <v>0</v>
      </c>
      <c r="G12">
        <v>0</v>
      </c>
      <c r="I12">
        <v>0</v>
      </c>
      <c r="J12">
        <v>0</v>
      </c>
      <c r="L12">
        <v>0</v>
      </c>
      <c r="M12">
        <v>0</v>
      </c>
      <c r="O12">
        <v>0</v>
      </c>
      <c r="P12">
        <v>0</v>
      </c>
      <c r="R12" s="3">
        <f t="shared" si="0"/>
        <v>0</v>
      </c>
      <c r="S12" s="2">
        <f t="shared" si="1"/>
        <v>0</v>
      </c>
    </row>
    <row r="13" spans="1:19" x14ac:dyDescent="0.2">
      <c r="A13" t="s">
        <v>21</v>
      </c>
      <c r="B13" t="s">
        <v>10</v>
      </c>
      <c r="C13" t="s">
        <v>19</v>
      </c>
      <c r="D13" t="s">
        <v>14</v>
      </c>
      <c r="E13" t="s">
        <v>13</v>
      </c>
      <c r="F13">
        <v>26</v>
      </c>
      <c r="G13">
        <v>2.955658867659599</v>
      </c>
      <c r="I13">
        <v>25</v>
      </c>
      <c r="J13">
        <v>4.1012708353145539</v>
      </c>
      <c r="L13">
        <v>19</v>
      </c>
      <c r="M13">
        <v>2.8394370234770938</v>
      </c>
      <c r="O13">
        <v>16</v>
      </c>
      <c r="P13">
        <v>2.260009387953188</v>
      </c>
      <c r="R13" s="3">
        <f t="shared" si="0"/>
        <v>86</v>
      </c>
      <c r="S13" s="2">
        <f t="shared" si="1"/>
        <v>12.156376114404434</v>
      </c>
    </row>
    <row r="14" spans="1:19" x14ac:dyDescent="0.2">
      <c r="A14" t="s">
        <v>22</v>
      </c>
      <c r="B14" t="s">
        <v>10</v>
      </c>
      <c r="C14" t="s">
        <v>19</v>
      </c>
      <c r="D14" t="s">
        <v>14</v>
      </c>
      <c r="E14" t="s">
        <v>13</v>
      </c>
      <c r="F14">
        <v>2546</v>
      </c>
      <c r="G14">
        <v>289.42721065620532</v>
      </c>
      <c r="I14">
        <v>2037</v>
      </c>
      <c r="J14">
        <v>334.17154766142983</v>
      </c>
      <c r="L14">
        <v>2030</v>
      </c>
      <c r="M14">
        <v>303.37142935044739</v>
      </c>
      <c r="O14">
        <v>2588</v>
      </c>
      <c r="P14">
        <v>365.55651850142817</v>
      </c>
      <c r="R14" s="3">
        <f t="shared" si="0"/>
        <v>9201</v>
      </c>
      <c r="S14" s="2">
        <f t="shared" si="1"/>
        <v>1292.5267061695108</v>
      </c>
    </row>
    <row r="15" spans="1:19" x14ac:dyDescent="0.2">
      <c r="A15" t="s">
        <v>23</v>
      </c>
      <c r="B15" t="s">
        <v>10</v>
      </c>
      <c r="C15" t="s">
        <v>19</v>
      </c>
      <c r="D15" t="s">
        <v>14</v>
      </c>
      <c r="E15" t="s">
        <v>13</v>
      </c>
      <c r="F15">
        <v>5</v>
      </c>
      <c r="G15">
        <v>0.56839593608838435</v>
      </c>
      <c r="I15">
        <v>5</v>
      </c>
      <c r="J15">
        <v>0.82025416706291066</v>
      </c>
      <c r="L15">
        <v>4</v>
      </c>
      <c r="M15">
        <v>0.59777621546886184</v>
      </c>
      <c r="O15">
        <v>6</v>
      </c>
      <c r="P15">
        <v>0.84750352048244548</v>
      </c>
      <c r="R15" s="3">
        <f t="shared" si="0"/>
        <v>20</v>
      </c>
      <c r="S15" s="2">
        <f t="shared" si="1"/>
        <v>2.833929839102602</v>
      </c>
    </row>
    <row r="16" spans="1:19" x14ac:dyDescent="0.2">
      <c r="A16" t="s">
        <v>24</v>
      </c>
      <c r="B16" t="s">
        <v>10</v>
      </c>
      <c r="C16" t="s">
        <v>19</v>
      </c>
      <c r="D16" t="s">
        <v>14</v>
      </c>
      <c r="E16" t="s">
        <v>13</v>
      </c>
      <c r="F16">
        <v>715</v>
      </c>
      <c r="G16">
        <v>81.280618860638967</v>
      </c>
      <c r="I16">
        <v>372</v>
      </c>
      <c r="J16">
        <v>61.026910029480554</v>
      </c>
      <c r="L16">
        <v>442</v>
      </c>
      <c r="M16">
        <v>66.054271809309228</v>
      </c>
      <c r="O16">
        <v>326</v>
      </c>
      <c r="P16">
        <v>46.047691279546207</v>
      </c>
      <c r="R16" s="3">
        <f t="shared" si="0"/>
        <v>1855</v>
      </c>
      <c r="S16" s="2">
        <f t="shared" si="1"/>
        <v>254.40949197897496</v>
      </c>
    </row>
    <row r="17" spans="1:19" x14ac:dyDescent="0.2">
      <c r="A17" t="s">
        <v>25</v>
      </c>
      <c r="B17" t="s">
        <v>10</v>
      </c>
      <c r="C17" t="s">
        <v>19</v>
      </c>
      <c r="D17" t="s">
        <v>14</v>
      </c>
      <c r="E17" t="s">
        <v>13</v>
      </c>
      <c r="F17">
        <v>16</v>
      </c>
      <c r="G17">
        <v>1.81886699548283</v>
      </c>
      <c r="I17">
        <v>19</v>
      </c>
      <c r="J17">
        <v>3.1169658348390605</v>
      </c>
      <c r="L17">
        <v>14</v>
      </c>
      <c r="M17">
        <v>2.0922167541410164</v>
      </c>
      <c r="O17">
        <v>24</v>
      </c>
      <c r="P17">
        <v>3.3900140819297819</v>
      </c>
      <c r="R17" s="3">
        <f t="shared" si="0"/>
        <v>73</v>
      </c>
      <c r="S17" s="2">
        <f t="shared" si="1"/>
        <v>10.41806366639269</v>
      </c>
    </row>
    <row r="18" spans="1:19" x14ac:dyDescent="0.2">
      <c r="A18" t="s">
        <v>26</v>
      </c>
      <c r="B18" t="s">
        <v>10</v>
      </c>
      <c r="C18" t="s">
        <v>19</v>
      </c>
      <c r="D18" t="s">
        <v>14</v>
      </c>
      <c r="E18" t="s">
        <v>13</v>
      </c>
      <c r="F18">
        <v>79</v>
      </c>
      <c r="G18">
        <v>8.9806557901964741</v>
      </c>
      <c r="I18">
        <v>272</v>
      </c>
      <c r="J18">
        <v>44.621826688222342</v>
      </c>
      <c r="L18">
        <v>175</v>
      </c>
      <c r="M18">
        <v>26.152709426762705</v>
      </c>
      <c r="O18">
        <v>194</v>
      </c>
      <c r="P18">
        <v>27.402613828932402</v>
      </c>
      <c r="R18" s="3">
        <f t="shared" si="0"/>
        <v>720</v>
      </c>
      <c r="S18" s="2">
        <f t="shared" si="1"/>
        <v>107.15780573411392</v>
      </c>
    </row>
    <row r="19" spans="1:19" x14ac:dyDescent="0.2">
      <c r="A19">
        <v>31238376</v>
      </c>
      <c r="B19" t="s">
        <v>10</v>
      </c>
      <c r="C19" t="s">
        <v>19</v>
      </c>
      <c r="D19" t="s">
        <v>14</v>
      </c>
      <c r="E19" t="s">
        <v>16</v>
      </c>
      <c r="F19">
        <v>1</v>
      </c>
      <c r="G19">
        <v>1.8962561356537262</v>
      </c>
      <c r="I19">
        <v>1</v>
      </c>
      <c r="J19">
        <v>1.69199094512596</v>
      </c>
      <c r="L19">
        <v>3</v>
      </c>
      <c r="M19">
        <v>4.8172262837249775</v>
      </c>
      <c r="O19">
        <v>1</v>
      </c>
      <c r="P19">
        <v>1.8310629488929782</v>
      </c>
      <c r="R19" s="3">
        <f t="shared" si="0"/>
        <v>6</v>
      </c>
      <c r="S19" s="2">
        <f t="shared" si="1"/>
        <v>10.236536313397641</v>
      </c>
    </row>
    <row r="20" spans="1:19" x14ac:dyDescent="0.2">
      <c r="A20">
        <v>51096478</v>
      </c>
      <c r="B20" t="s">
        <v>10</v>
      </c>
      <c r="C20" t="s">
        <v>19</v>
      </c>
      <c r="D20" t="s">
        <v>14</v>
      </c>
      <c r="E20" t="s">
        <v>16</v>
      </c>
      <c r="F20">
        <v>2</v>
      </c>
      <c r="G20">
        <v>3.7925122713074524</v>
      </c>
      <c r="I20">
        <v>6</v>
      </c>
      <c r="J20">
        <v>10.15194567075576</v>
      </c>
      <c r="L20">
        <v>4</v>
      </c>
      <c r="M20">
        <v>6.42296837829997</v>
      </c>
      <c r="O20">
        <v>5</v>
      </c>
      <c r="P20">
        <v>9.1553147444648904</v>
      </c>
      <c r="R20" s="3">
        <f t="shared" si="0"/>
        <v>17</v>
      </c>
      <c r="S20" s="2">
        <f t="shared" si="1"/>
        <v>29.522741064828075</v>
      </c>
    </row>
    <row r="21" spans="1:19" x14ac:dyDescent="0.2">
      <c r="A21">
        <v>1029041</v>
      </c>
      <c r="B21" t="s">
        <v>10</v>
      </c>
      <c r="C21" t="s">
        <v>27</v>
      </c>
      <c r="D21" t="s">
        <v>14</v>
      </c>
      <c r="E21" t="s">
        <v>13</v>
      </c>
      <c r="F21">
        <v>83</v>
      </c>
      <c r="G21">
        <v>9.4353725390671812</v>
      </c>
      <c r="I21">
        <v>102</v>
      </c>
      <c r="J21">
        <v>16.733185008083378</v>
      </c>
      <c r="L21">
        <v>58</v>
      </c>
      <c r="M21">
        <v>8.6677551242984965</v>
      </c>
      <c r="O21">
        <v>59</v>
      </c>
      <c r="P21">
        <v>8.3337846180773809</v>
      </c>
      <c r="R21" s="3">
        <f t="shared" si="0"/>
        <v>302</v>
      </c>
      <c r="S21" s="2">
        <f t="shared" si="1"/>
        <v>43.170097289526439</v>
      </c>
    </row>
    <row r="22" spans="1:19" x14ac:dyDescent="0.2">
      <c r="A22">
        <v>1029141</v>
      </c>
      <c r="B22" t="s">
        <v>10</v>
      </c>
      <c r="C22" t="s">
        <v>27</v>
      </c>
      <c r="D22" t="s">
        <v>14</v>
      </c>
      <c r="E22" t="s">
        <v>13</v>
      </c>
      <c r="F22">
        <v>78</v>
      </c>
      <c r="G22">
        <v>8.8669766029787969</v>
      </c>
      <c r="I22">
        <v>110</v>
      </c>
      <c r="J22">
        <v>18.045591675384035</v>
      </c>
      <c r="L22">
        <v>83</v>
      </c>
      <c r="M22">
        <v>12.403856470978884</v>
      </c>
      <c r="O22">
        <v>112</v>
      </c>
      <c r="P22">
        <v>15.820065715672316</v>
      </c>
      <c r="R22" s="3">
        <f t="shared" si="0"/>
        <v>383</v>
      </c>
      <c r="S22" s="2">
        <f t="shared" si="1"/>
        <v>55.136490465014035</v>
      </c>
    </row>
    <row r="23" spans="1:19" x14ac:dyDescent="0.2">
      <c r="A23">
        <v>1029146</v>
      </c>
      <c r="B23" t="s">
        <v>10</v>
      </c>
      <c r="C23" t="s">
        <v>27</v>
      </c>
      <c r="D23" t="s">
        <v>14</v>
      </c>
      <c r="E23" t="s">
        <v>13</v>
      </c>
      <c r="F23">
        <v>48</v>
      </c>
      <c r="G23">
        <v>5.4566009864484899</v>
      </c>
      <c r="I23">
        <v>215</v>
      </c>
      <c r="J23">
        <v>35.270929183705164</v>
      </c>
      <c r="L23">
        <v>135</v>
      </c>
      <c r="M23">
        <v>20.174947272074085</v>
      </c>
      <c r="O23">
        <v>103</v>
      </c>
      <c r="P23">
        <v>14.548810434948647</v>
      </c>
      <c r="R23" s="3">
        <f t="shared" si="0"/>
        <v>501</v>
      </c>
      <c r="S23" s="2">
        <f t="shared" si="1"/>
        <v>75.451287877176384</v>
      </c>
    </row>
    <row r="24" spans="1:19" x14ac:dyDescent="0.2">
      <c r="A24">
        <v>201842</v>
      </c>
      <c r="B24" t="s">
        <v>10</v>
      </c>
      <c r="C24" t="s">
        <v>27</v>
      </c>
      <c r="D24" t="s">
        <v>14</v>
      </c>
      <c r="E24" t="s">
        <v>15</v>
      </c>
      <c r="F24">
        <v>3612.4758000000002</v>
      </c>
      <c r="G24">
        <v>139.62153382156299</v>
      </c>
      <c r="I24">
        <v>3378.33385</v>
      </c>
      <c r="J24">
        <v>86.303918685413478</v>
      </c>
      <c r="L24">
        <v>1951.1829166666666</v>
      </c>
      <c r="M24">
        <v>51.71705871108518</v>
      </c>
      <c r="O24">
        <v>1973.48215</v>
      </c>
      <c r="P24">
        <v>53.541101252057381</v>
      </c>
      <c r="R24" s="3">
        <f t="shared" si="0"/>
        <v>10915.474716666668</v>
      </c>
      <c r="S24" s="2">
        <f t="shared" si="1"/>
        <v>331.18361247011904</v>
      </c>
    </row>
    <row r="25" spans="1:19" x14ac:dyDescent="0.2">
      <c r="A25">
        <v>60759659</v>
      </c>
      <c r="B25" t="s">
        <v>10</v>
      </c>
      <c r="C25" t="s">
        <v>27</v>
      </c>
      <c r="D25" t="s">
        <v>14</v>
      </c>
      <c r="E25" t="s">
        <v>15</v>
      </c>
      <c r="F25">
        <v>679.9999999999784</v>
      </c>
      <c r="G25">
        <v>26.281876545348705</v>
      </c>
      <c r="I25">
        <v>35550.000000000015</v>
      </c>
      <c r="J25">
        <v>908.1708455978827</v>
      </c>
      <c r="L25">
        <v>7030.0000000000009</v>
      </c>
      <c r="M25">
        <v>186.33359262905032</v>
      </c>
      <c r="O25">
        <v>5689.9999999999982</v>
      </c>
      <c r="P25">
        <v>154.37122961776291</v>
      </c>
      <c r="R25" s="3">
        <f t="shared" si="0"/>
        <v>48949.999999999993</v>
      </c>
      <c r="S25" s="2">
        <f t="shared" si="1"/>
        <v>1275.1575443900447</v>
      </c>
    </row>
    <row r="26" spans="1:19" x14ac:dyDescent="0.2">
      <c r="A26">
        <v>31238377</v>
      </c>
      <c r="B26" t="s">
        <v>10</v>
      </c>
      <c r="C26" t="s">
        <v>27</v>
      </c>
      <c r="D26" t="s">
        <v>14</v>
      </c>
      <c r="E26" t="s">
        <v>16</v>
      </c>
      <c r="G26">
        <v>0</v>
      </c>
      <c r="J26">
        <v>0</v>
      </c>
      <c r="M26">
        <v>0</v>
      </c>
      <c r="P26">
        <v>0</v>
      </c>
      <c r="R26" s="3">
        <f t="shared" si="0"/>
        <v>0</v>
      </c>
      <c r="S26" s="2">
        <f t="shared" si="1"/>
        <v>0</v>
      </c>
    </row>
    <row r="27" spans="1:19" x14ac:dyDescent="0.2">
      <c r="A27">
        <v>31238380</v>
      </c>
      <c r="B27" t="s">
        <v>10</v>
      </c>
      <c r="C27" t="s">
        <v>27</v>
      </c>
      <c r="D27" t="s">
        <v>14</v>
      </c>
      <c r="E27" t="s">
        <v>16</v>
      </c>
      <c r="F27">
        <v>3</v>
      </c>
      <c r="G27">
        <v>5.688768406961179</v>
      </c>
      <c r="I27">
        <v>2</v>
      </c>
      <c r="J27">
        <v>3.3839818902519201</v>
      </c>
      <c r="L27">
        <v>2</v>
      </c>
      <c r="M27">
        <v>3.211484189149985</v>
      </c>
      <c r="O27">
        <v>2</v>
      </c>
      <c r="P27">
        <v>3.6621258977859563</v>
      </c>
      <c r="R27" s="3">
        <f t="shared" si="0"/>
        <v>9</v>
      </c>
      <c r="S27" s="2">
        <f t="shared" si="1"/>
        <v>15.946360384149042</v>
      </c>
    </row>
    <row r="28" spans="1:19" x14ac:dyDescent="0.2">
      <c r="A28">
        <v>31238392</v>
      </c>
      <c r="B28" t="s">
        <v>10</v>
      </c>
      <c r="C28" t="s">
        <v>27</v>
      </c>
      <c r="D28" t="s">
        <v>14</v>
      </c>
      <c r="E28" t="s">
        <v>16</v>
      </c>
      <c r="F28">
        <v>2</v>
      </c>
      <c r="G28">
        <v>3.7925122713074524</v>
      </c>
      <c r="I28">
        <v>6</v>
      </c>
      <c r="J28">
        <v>10.15194567075576</v>
      </c>
      <c r="L28">
        <v>2</v>
      </c>
      <c r="M28">
        <v>3.211484189149985</v>
      </c>
      <c r="O28">
        <v>2</v>
      </c>
      <c r="P28">
        <v>3.6621258977859563</v>
      </c>
      <c r="R28" s="3">
        <f t="shared" si="0"/>
        <v>12</v>
      </c>
      <c r="S28" s="2">
        <f t="shared" si="1"/>
        <v>20.818068028999154</v>
      </c>
    </row>
    <row r="29" spans="1:19" x14ac:dyDescent="0.2">
      <c r="A29">
        <v>32133813</v>
      </c>
      <c r="B29" t="s">
        <v>10</v>
      </c>
      <c r="C29" t="s">
        <v>27</v>
      </c>
      <c r="D29" t="s">
        <v>14</v>
      </c>
      <c r="E29" t="s">
        <v>16</v>
      </c>
      <c r="F29">
        <v>4</v>
      </c>
      <c r="G29">
        <v>7.5850245426149048</v>
      </c>
      <c r="I29">
        <v>15</v>
      </c>
      <c r="J29">
        <v>25.379864176889402</v>
      </c>
      <c r="L29">
        <v>5</v>
      </c>
      <c r="M29">
        <v>8.0287104728749625</v>
      </c>
      <c r="O29">
        <v>8</v>
      </c>
      <c r="P29">
        <v>14.648503591143825</v>
      </c>
      <c r="R29" s="3">
        <f t="shared" si="0"/>
        <v>32</v>
      </c>
      <c r="S29" s="2">
        <f t="shared" si="1"/>
        <v>55.6421027835231</v>
      </c>
    </row>
    <row r="30" spans="1:19" x14ac:dyDescent="0.2">
      <c r="A30">
        <v>32193790</v>
      </c>
      <c r="B30" t="s">
        <v>10</v>
      </c>
      <c r="C30" t="s">
        <v>27</v>
      </c>
      <c r="D30" t="s">
        <v>14</v>
      </c>
      <c r="E30" t="s">
        <v>16</v>
      </c>
      <c r="F30">
        <v>2</v>
      </c>
      <c r="G30">
        <v>3.7925122713074524</v>
      </c>
      <c r="I30">
        <v>2</v>
      </c>
      <c r="J30">
        <v>3.3839818902519201</v>
      </c>
      <c r="L30">
        <v>2</v>
      </c>
      <c r="M30">
        <v>3.211484189149985</v>
      </c>
      <c r="O30">
        <v>2</v>
      </c>
      <c r="P30">
        <v>3.6621258977859563</v>
      </c>
      <c r="R30" s="3">
        <f t="shared" si="0"/>
        <v>8</v>
      </c>
      <c r="S30" s="2">
        <f t="shared" si="1"/>
        <v>14.050104248495312</v>
      </c>
    </row>
    <row r="31" spans="1:19" x14ac:dyDescent="0.2">
      <c r="A31">
        <v>32193811</v>
      </c>
      <c r="B31" t="s">
        <v>10</v>
      </c>
      <c r="C31" t="s">
        <v>27</v>
      </c>
      <c r="D31" t="s">
        <v>14</v>
      </c>
      <c r="E31" t="s">
        <v>16</v>
      </c>
      <c r="F31">
        <v>33</v>
      </c>
      <c r="G31">
        <v>62.576452476572967</v>
      </c>
      <c r="I31">
        <v>63</v>
      </c>
      <c r="J31">
        <v>106.59542954293548</v>
      </c>
      <c r="L31">
        <v>39</v>
      </c>
      <c r="M31">
        <v>62.623941688424708</v>
      </c>
      <c r="O31">
        <v>62</v>
      </c>
      <c r="P31">
        <v>113.52590283136465</v>
      </c>
      <c r="R31" s="3">
        <f t="shared" si="0"/>
        <v>197</v>
      </c>
      <c r="S31" s="2">
        <f t="shared" si="1"/>
        <v>345.3217265392978</v>
      </c>
    </row>
    <row r="32" spans="1:19" x14ac:dyDescent="0.2">
      <c r="A32" t="s">
        <v>29</v>
      </c>
      <c r="B32" t="s">
        <v>10</v>
      </c>
      <c r="C32" t="s">
        <v>30</v>
      </c>
      <c r="D32" t="s">
        <v>14</v>
      </c>
      <c r="E32" t="s">
        <v>13</v>
      </c>
      <c r="F32">
        <v>471</v>
      </c>
      <c r="G32">
        <v>48.681974358251473</v>
      </c>
      <c r="I32">
        <v>584</v>
      </c>
      <c r="J32">
        <v>80.790855813433026</v>
      </c>
      <c r="L32">
        <v>587</v>
      </c>
      <c r="M32">
        <v>73.014653372169576</v>
      </c>
      <c r="O32">
        <v>1089</v>
      </c>
      <c r="P32">
        <v>127.32365804739339</v>
      </c>
      <c r="R32" s="3">
        <f t="shared" si="0"/>
        <v>2731</v>
      </c>
      <c r="S32" s="2">
        <f t="shared" si="1"/>
        <v>329.81114159124746</v>
      </c>
    </row>
    <row r="33" spans="1:19" x14ac:dyDescent="0.2">
      <c r="A33" t="s">
        <v>31</v>
      </c>
      <c r="B33" t="s">
        <v>10</v>
      </c>
      <c r="C33" t="s">
        <v>30</v>
      </c>
      <c r="D33" t="s">
        <v>14</v>
      </c>
      <c r="E33" t="s">
        <v>13</v>
      </c>
      <c r="F33">
        <v>114</v>
      </c>
      <c r="G33">
        <v>11.782898252315643</v>
      </c>
      <c r="I33">
        <v>112</v>
      </c>
      <c r="J33">
        <v>15.494136731343321</v>
      </c>
      <c r="L33">
        <v>67</v>
      </c>
      <c r="M33">
        <v>8.3338701463975493</v>
      </c>
      <c r="O33">
        <v>195</v>
      </c>
      <c r="P33">
        <v>22.799002129698543</v>
      </c>
      <c r="R33" s="3">
        <f t="shared" si="0"/>
        <v>488</v>
      </c>
      <c r="S33" s="2">
        <f t="shared" si="1"/>
        <v>58.409907259755059</v>
      </c>
    </row>
    <row r="34" spans="1:19" x14ac:dyDescent="0.2">
      <c r="A34" t="s">
        <v>32</v>
      </c>
      <c r="B34" t="s">
        <v>10</v>
      </c>
      <c r="C34" t="s">
        <v>30</v>
      </c>
      <c r="D34" t="s">
        <v>14</v>
      </c>
      <c r="E34" t="s">
        <v>13</v>
      </c>
      <c r="F34">
        <v>542</v>
      </c>
      <c r="G34">
        <v>56.020446076798933</v>
      </c>
      <c r="I34">
        <v>433</v>
      </c>
      <c r="J34">
        <v>59.901439327425521</v>
      </c>
      <c r="L34">
        <v>460</v>
      </c>
      <c r="M34">
        <v>57.217615930490638</v>
      </c>
      <c r="O34">
        <v>750</v>
      </c>
      <c r="P34">
        <v>87.688469729609778</v>
      </c>
      <c r="R34" s="3">
        <f t="shared" si="0"/>
        <v>2185</v>
      </c>
      <c r="S34" s="2">
        <f t="shared" si="1"/>
        <v>260.82797106432486</v>
      </c>
    </row>
    <row r="35" spans="1:19" x14ac:dyDescent="0.2">
      <c r="A35" t="s">
        <v>33</v>
      </c>
      <c r="B35" t="s">
        <v>10</v>
      </c>
      <c r="C35" t="s">
        <v>30</v>
      </c>
      <c r="D35" t="s">
        <v>14</v>
      </c>
      <c r="E35" t="s">
        <v>13</v>
      </c>
      <c r="F35">
        <v>5449</v>
      </c>
      <c r="G35">
        <v>563.2018647093679</v>
      </c>
      <c r="I35">
        <v>4007</v>
      </c>
      <c r="J35">
        <v>554.33040966511328</v>
      </c>
      <c r="L35">
        <v>3071</v>
      </c>
      <c r="M35">
        <v>381.98977939681902</v>
      </c>
      <c r="O35">
        <v>6164</v>
      </c>
      <c r="P35">
        <v>720.68230321775286</v>
      </c>
      <c r="R35" s="3">
        <f t="shared" si="0"/>
        <v>18691</v>
      </c>
      <c r="S35" s="2">
        <f t="shared" si="1"/>
        <v>2220.2043569890529</v>
      </c>
    </row>
    <row r="36" spans="1:19" x14ac:dyDescent="0.2">
      <c r="A36">
        <v>60753304</v>
      </c>
      <c r="B36" t="s">
        <v>10</v>
      </c>
      <c r="C36" t="s">
        <v>30</v>
      </c>
      <c r="D36" t="s">
        <v>14</v>
      </c>
      <c r="E36" t="s">
        <v>15</v>
      </c>
      <c r="F36">
        <v>20</v>
      </c>
      <c r="G36">
        <v>0.77299636898086888</v>
      </c>
      <c r="I36">
        <v>66</v>
      </c>
      <c r="J36">
        <v>1.6860555783251823</v>
      </c>
      <c r="L36">
        <v>32</v>
      </c>
      <c r="M36">
        <v>0.84817567057320187</v>
      </c>
      <c r="O36">
        <v>4388</v>
      </c>
      <c r="P36">
        <v>119.04761960680911</v>
      </c>
      <c r="R36" s="3">
        <f t="shared" si="0"/>
        <v>4506</v>
      </c>
      <c r="S36" s="2">
        <f t="shared" si="1"/>
        <v>122.35484722468836</v>
      </c>
    </row>
    <row r="37" spans="1:19" x14ac:dyDescent="0.2">
      <c r="A37">
        <v>31238357</v>
      </c>
      <c r="B37" t="s">
        <v>10</v>
      </c>
      <c r="C37" t="s">
        <v>30</v>
      </c>
      <c r="D37" t="s">
        <v>14</v>
      </c>
      <c r="E37" t="s">
        <v>16</v>
      </c>
      <c r="F37">
        <v>4</v>
      </c>
      <c r="G37">
        <v>7.5850245426149048</v>
      </c>
      <c r="I37">
        <v>2</v>
      </c>
      <c r="J37">
        <v>3.3839818902519201</v>
      </c>
      <c r="L37">
        <v>15</v>
      </c>
      <c r="M37">
        <v>24.086131418624888</v>
      </c>
      <c r="O37">
        <v>5</v>
      </c>
      <c r="P37">
        <v>9.1553147444648904</v>
      </c>
      <c r="R37" s="3">
        <f t="shared" si="0"/>
        <v>26</v>
      </c>
      <c r="S37" s="2">
        <f t="shared" si="1"/>
        <v>44.210452595956603</v>
      </c>
    </row>
    <row r="38" spans="1:19" x14ac:dyDescent="0.2">
      <c r="A38">
        <v>32193789</v>
      </c>
      <c r="B38" t="s">
        <v>10</v>
      </c>
      <c r="C38" t="s">
        <v>30</v>
      </c>
      <c r="D38" t="s">
        <v>14</v>
      </c>
      <c r="E38" t="s">
        <v>16</v>
      </c>
      <c r="F38">
        <v>19</v>
      </c>
      <c r="G38">
        <v>36.0288665774208</v>
      </c>
      <c r="I38">
        <v>11</v>
      </c>
      <c r="J38">
        <v>18.611900396385561</v>
      </c>
      <c r="L38">
        <v>18</v>
      </c>
      <c r="M38">
        <v>28.903357702349865</v>
      </c>
      <c r="O38">
        <v>36</v>
      </c>
      <c r="P38">
        <v>65.918266160147212</v>
      </c>
      <c r="R38" s="3">
        <f t="shared" si="0"/>
        <v>84</v>
      </c>
      <c r="S38" s="2">
        <f t="shared" si="1"/>
        <v>149.46239083630343</v>
      </c>
    </row>
    <row r="39" spans="1:19" x14ac:dyDescent="0.2">
      <c r="A39" t="s">
        <v>34</v>
      </c>
      <c r="B39" t="s">
        <v>10</v>
      </c>
      <c r="C39" t="s">
        <v>35</v>
      </c>
      <c r="D39" t="s">
        <v>36</v>
      </c>
      <c r="E39" t="s">
        <v>13</v>
      </c>
      <c r="F39">
        <v>775.21799999999985</v>
      </c>
      <c r="G39">
        <v>88.126152156513015</v>
      </c>
      <c r="I39">
        <v>775.21799999999985</v>
      </c>
      <c r="J39">
        <v>127.17515897643507</v>
      </c>
      <c r="L39">
        <v>775.21799999999985</v>
      </c>
      <c r="M39">
        <v>115.85172055083501</v>
      </c>
      <c r="O39">
        <v>775.21799999999985</v>
      </c>
      <c r="P39">
        <v>109.49999735689339</v>
      </c>
      <c r="R39" s="3">
        <f t="shared" si="0"/>
        <v>3100.8719999999994</v>
      </c>
      <c r="S39" s="2">
        <f t="shared" si="1"/>
        <v>440.65302904067647</v>
      </c>
    </row>
    <row r="40" spans="1:19" x14ac:dyDescent="0.2">
      <c r="A40" t="s">
        <v>37</v>
      </c>
      <c r="B40" t="s">
        <v>10</v>
      </c>
      <c r="C40" t="s">
        <v>35</v>
      </c>
      <c r="D40" t="s">
        <v>36</v>
      </c>
      <c r="E40" t="s">
        <v>15</v>
      </c>
      <c r="F40">
        <v>894.47306298535727</v>
      </c>
      <c r="G40">
        <v>34.571221491943859</v>
      </c>
      <c r="I40">
        <v>894.47306298535727</v>
      </c>
      <c r="J40">
        <v>22.850474204667787</v>
      </c>
      <c r="L40">
        <v>894.47306298535727</v>
      </c>
      <c r="M40">
        <v>23.708446562727225</v>
      </c>
      <c r="O40">
        <v>894.47306298535727</v>
      </c>
      <c r="P40">
        <v>24.267294656066138</v>
      </c>
      <c r="R40" s="3">
        <f t="shared" si="0"/>
        <v>3577.8922519414291</v>
      </c>
      <c r="S40" s="2">
        <f t="shared" si="1"/>
        <v>105.39743691540501</v>
      </c>
    </row>
    <row r="41" spans="1:19" x14ac:dyDescent="0.2">
      <c r="A41" t="s">
        <v>38</v>
      </c>
      <c r="B41" t="s">
        <v>10</v>
      </c>
      <c r="C41" t="s">
        <v>35</v>
      </c>
      <c r="D41" t="s">
        <v>36</v>
      </c>
      <c r="E41" t="s">
        <v>16</v>
      </c>
      <c r="F41">
        <v>5.6738177892208865</v>
      </c>
      <c r="G41">
        <v>10.759011795391366</v>
      </c>
      <c r="I41">
        <v>5.6738177892208865</v>
      </c>
      <c r="J41">
        <v>9.600048323656333</v>
      </c>
      <c r="L41">
        <v>5.6738177892208865</v>
      </c>
      <c r="M41">
        <v>9.1106880611003991</v>
      </c>
      <c r="O41">
        <v>5.6738177892208865</v>
      </c>
      <c r="P41">
        <v>10.389117532612234</v>
      </c>
      <c r="R41" s="3">
        <f t="shared" si="0"/>
        <v>22.695271156883546</v>
      </c>
      <c r="S41" s="2">
        <f t="shared" si="1"/>
        <v>39.858865712760327</v>
      </c>
    </row>
    <row r="42" spans="1:19" x14ac:dyDescent="0.2">
      <c r="A42" t="s">
        <v>40</v>
      </c>
      <c r="B42" t="s">
        <v>10</v>
      </c>
      <c r="C42" t="s">
        <v>41</v>
      </c>
      <c r="D42" t="s">
        <v>42</v>
      </c>
      <c r="E42" t="s">
        <v>13</v>
      </c>
      <c r="F42">
        <v>7475.4</v>
      </c>
      <c r="G42">
        <v>849.79739612702167</v>
      </c>
      <c r="I42">
        <v>9144</v>
      </c>
      <c r="J42">
        <v>1500.0808207246512</v>
      </c>
      <c r="L42">
        <v>9108.5999999999985</v>
      </c>
      <c r="M42">
        <v>1361.2261090549184</v>
      </c>
      <c r="O42">
        <v>8715.5999999999985</v>
      </c>
      <c r="P42">
        <v>1231.0836138528</v>
      </c>
      <c r="R42" s="3">
        <f t="shared" si="0"/>
        <v>34443.599999999999</v>
      </c>
      <c r="S42" s="2">
        <f t="shared" si="1"/>
        <v>4942.1879397593912</v>
      </c>
    </row>
    <row r="43" spans="1:19" x14ac:dyDescent="0.2">
      <c r="A43" t="s">
        <v>43</v>
      </c>
      <c r="B43" t="s">
        <v>10</v>
      </c>
      <c r="C43" t="s">
        <v>41</v>
      </c>
      <c r="D43" t="s">
        <v>44</v>
      </c>
      <c r="E43" t="s">
        <v>15</v>
      </c>
      <c r="F43">
        <v>16440.231009544688</v>
      </c>
      <c r="G43">
        <v>635.41194377923637</v>
      </c>
      <c r="I43">
        <v>78828</v>
      </c>
      <c r="J43">
        <v>2013.7634716396587</v>
      </c>
      <c r="L43">
        <v>52806.583415898378</v>
      </c>
      <c r="M43">
        <v>1399.664353108104</v>
      </c>
      <c r="O43">
        <v>7690.4167138310959</v>
      </c>
      <c r="P43">
        <v>208.64307282725872</v>
      </c>
      <c r="R43" s="3">
        <f t="shared" si="0"/>
        <v>155765.23113927417</v>
      </c>
      <c r="S43" s="2">
        <f t="shared" si="1"/>
        <v>4257.4828413542582</v>
      </c>
    </row>
    <row r="44" spans="1:19" x14ac:dyDescent="0.2">
      <c r="A44" t="s">
        <v>45</v>
      </c>
      <c r="B44" t="s">
        <v>10</v>
      </c>
      <c r="C44" t="s">
        <v>41</v>
      </c>
      <c r="D44" t="s">
        <v>46</v>
      </c>
      <c r="E44" t="s">
        <v>16</v>
      </c>
      <c r="F44">
        <v>35.400000000000006</v>
      </c>
      <c r="G44">
        <v>67.127467202141915</v>
      </c>
      <c r="I44">
        <v>40</v>
      </c>
      <c r="J44">
        <v>67.679637805038396</v>
      </c>
      <c r="L44">
        <v>24</v>
      </c>
      <c r="M44">
        <v>38.53781026979982</v>
      </c>
      <c r="O44">
        <v>34.200000000000003</v>
      </c>
      <c r="P44">
        <v>62.622352852139855</v>
      </c>
      <c r="R44" s="3">
        <f t="shared" si="0"/>
        <v>133.60000000000002</v>
      </c>
      <c r="S44" s="2">
        <f t="shared" si="1"/>
        <v>235.96726812911999</v>
      </c>
    </row>
    <row r="45" spans="1:19" x14ac:dyDescent="0.2">
      <c r="A45" t="s">
        <v>48</v>
      </c>
      <c r="B45" t="s">
        <v>10</v>
      </c>
      <c r="C45" t="s">
        <v>49</v>
      </c>
      <c r="D45" t="s">
        <v>50</v>
      </c>
      <c r="E45" t="s">
        <v>13</v>
      </c>
      <c r="F45">
        <v>14396</v>
      </c>
      <c r="G45">
        <v>1487.9526600029474</v>
      </c>
      <c r="I45">
        <v>15688</v>
      </c>
      <c r="J45">
        <v>2170.2858664403038</v>
      </c>
      <c r="L45">
        <v>13692</v>
      </c>
      <c r="M45">
        <v>1703.0947767832126</v>
      </c>
      <c r="O45">
        <v>13181</v>
      </c>
      <c r="P45">
        <v>1541.095626007982</v>
      </c>
      <c r="R45" s="3">
        <f t="shared" si="0"/>
        <v>56957</v>
      </c>
      <c r="S45" s="2">
        <f t="shared" si="1"/>
        <v>6902.4289292344456</v>
      </c>
    </row>
    <row r="46" spans="1:19" x14ac:dyDescent="0.2">
      <c r="A46">
        <v>9305759003</v>
      </c>
      <c r="B46" t="s">
        <v>10</v>
      </c>
      <c r="C46" t="s">
        <v>51</v>
      </c>
      <c r="D46" t="s">
        <v>50</v>
      </c>
      <c r="E46" t="s">
        <v>15</v>
      </c>
      <c r="F46">
        <v>56182.918383333337</v>
      </c>
      <c r="G46">
        <v>2171.4595954532588</v>
      </c>
      <c r="I46">
        <v>138221.79781666666</v>
      </c>
      <c r="J46">
        <v>3531.0550493170658</v>
      </c>
      <c r="L46">
        <v>105542.27136666667</v>
      </c>
      <c r="M46">
        <v>2797.4495871950421</v>
      </c>
      <c r="O46">
        <v>50775.354299999999</v>
      </c>
      <c r="P46">
        <v>1377.5490118749678</v>
      </c>
      <c r="R46" s="3">
        <f t="shared" si="0"/>
        <v>350722.34186666668</v>
      </c>
      <c r="S46" s="2">
        <f t="shared" si="1"/>
        <v>9877.5132438403343</v>
      </c>
    </row>
    <row r="47" spans="1:19" x14ac:dyDescent="0.2">
      <c r="A47">
        <v>734556</v>
      </c>
      <c r="B47" t="s">
        <v>10</v>
      </c>
      <c r="C47" t="s">
        <v>52</v>
      </c>
      <c r="D47" t="s">
        <v>50</v>
      </c>
      <c r="E47" t="s">
        <v>15</v>
      </c>
      <c r="F47">
        <v>-26714.481533333332</v>
      </c>
      <c r="G47">
        <v>-1032.509861223657</v>
      </c>
      <c r="I47">
        <v>-26703.331916666666</v>
      </c>
      <c r="J47">
        <v>-682.17123845401079</v>
      </c>
      <c r="L47">
        <v>-38243.18516666667</v>
      </c>
      <c r="M47">
        <v>-1013.6543507372696</v>
      </c>
      <c r="O47">
        <v>-22165.437933333335</v>
      </c>
      <c r="P47">
        <v>-601.35428976887056</v>
      </c>
      <c r="R47" s="3">
        <f t="shared" si="0"/>
        <v>-113826.43655000001</v>
      </c>
      <c r="S47" s="2">
        <f t="shared" si="1"/>
        <v>-3329.6897401838078</v>
      </c>
    </row>
    <row r="48" spans="1:19" x14ac:dyDescent="0.2">
      <c r="A48" t="s">
        <v>53</v>
      </c>
      <c r="B48" t="s">
        <v>10</v>
      </c>
      <c r="C48" t="s">
        <v>49</v>
      </c>
      <c r="D48" t="s">
        <v>54</v>
      </c>
      <c r="E48" t="s">
        <v>16</v>
      </c>
      <c r="F48">
        <v>59</v>
      </c>
      <c r="G48">
        <v>111.87911200356984</v>
      </c>
      <c r="I48">
        <v>67</v>
      </c>
      <c r="J48">
        <v>113.36339332343933</v>
      </c>
      <c r="L48">
        <v>40</v>
      </c>
      <c r="M48">
        <v>64.2296837829997</v>
      </c>
      <c r="O48">
        <v>57</v>
      </c>
      <c r="P48">
        <v>104.37058808689976</v>
      </c>
      <c r="R48" s="3">
        <f t="shared" si="0"/>
        <v>223</v>
      </c>
      <c r="S48" s="2">
        <f t="shared" si="1"/>
        <v>393.84277719690863</v>
      </c>
    </row>
    <row r="49" spans="1:19" x14ac:dyDescent="0.2">
      <c r="A49" t="s">
        <v>56</v>
      </c>
      <c r="B49" t="s">
        <v>10</v>
      </c>
      <c r="C49" t="s">
        <v>57</v>
      </c>
      <c r="D49" t="s">
        <v>58</v>
      </c>
      <c r="E49" t="s">
        <v>13</v>
      </c>
      <c r="F49">
        <v>52554</v>
      </c>
      <c r="G49">
        <v>5431.9160943175111</v>
      </c>
      <c r="I49">
        <v>49059</v>
      </c>
      <c r="J49">
        <v>6786.8469098479645</v>
      </c>
      <c r="L49">
        <v>52008</v>
      </c>
      <c r="M49">
        <v>6469.0734115499063</v>
      </c>
      <c r="O49">
        <v>152947</v>
      </c>
      <c r="P49">
        <v>17882.251172979504</v>
      </c>
      <c r="R49" s="3">
        <f t="shared" si="0"/>
        <v>306568</v>
      </c>
      <c r="S49" s="2">
        <f t="shared" si="1"/>
        <v>36570.087588694885</v>
      </c>
    </row>
    <row r="50" spans="1:19" x14ac:dyDescent="0.2">
      <c r="A50" t="s">
        <v>59</v>
      </c>
      <c r="B50" t="s">
        <v>10</v>
      </c>
      <c r="C50" t="s">
        <v>57</v>
      </c>
      <c r="D50" t="s">
        <v>60</v>
      </c>
      <c r="E50" t="s">
        <v>15</v>
      </c>
      <c r="F50">
        <v>27610.404578648566</v>
      </c>
      <c r="G50">
        <v>1067.1371242694049</v>
      </c>
      <c r="I50">
        <v>75818</v>
      </c>
      <c r="J50">
        <v>1936.8691187493739</v>
      </c>
      <c r="L50">
        <v>59646.365100744792</v>
      </c>
      <c r="M50">
        <v>1580.9561161430699</v>
      </c>
      <c r="O50">
        <v>18651.082990541181</v>
      </c>
      <c r="P50">
        <v>506.00889542228214</v>
      </c>
      <c r="R50" s="3">
        <f t="shared" si="0"/>
        <v>181725.85266993454</v>
      </c>
      <c r="S50" s="2">
        <f t="shared" si="1"/>
        <v>5090.9712545841312</v>
      </c>
    </row>
    <row r="51" spans="1:19" x14ac:dyDescent="0.2">
      <c r="A51" t="s">
        <v>61</v>
      </c>
      <c r="B51" t="s">
        <v>10</v>
      </c>
      <c r="C51" t="s">
        <v>57</v>
      </c>
      <c r="D51" t="s">
        <v>62</v>
      </c>
      <c r="E51" t="s">
        <v>16</v>
      </c>
      <c r="F51">
        <v>41.89</v>
      </c>
      <c r="G51">
        <v>79.434169522534589</v>
      </c>
      <c r="I51">
        <v>48</v>
      </c>
      <c r="J51">
        <v>81.215565366046079</v>
      </c>
      <c r="L51">
        <v>28.4</v>
      </c>
      <c r="M51">
        <v>45.603075485929786</v>
      </c>
      <c r="O51">
        <v>40.47</v>
      </c>
      <c r="P51">
        <v>74.103117541698822</v>
      </c>
      <c r="R51" s="3">
        <f t="shared" si="0"/>
        <v>158.76</v>
      </c>
      <c r="S51" s="2">
        <f t="shared" si="1"/>
        <v>280.35592791620928</v>
      </c>
    </row>
    <row r="52" spans="1:19" x14ac:dyDescent="0.2">
      <c r="A52">
        <v>39078557</v>
      </c>
      <c r="B52" t="s">
        <v>10</v>
      </c>
      <c r="C52" t="s">
        <v>64</v>
      </c>
      <c r="D52" t="s">
        <v>50</v>
      </c>
      <c r="E52" t="s">
        <v>13</v>
      </c>
      <c r="F52">
        <v>9698</v>
      </c>
      <c r="G52">
        <v>1002.3732214996237</v>
      </c>
      <c r="I52">
        <v>7794</v>
      </c>
      <c r="J52">
        <v>1078.2259078936593</v>
      </c>
      <c r="L52">
        <v>7813</v>
      </c>
      <c r="M52">
        <v>971.82876796722462</v>
      </c>
      <c r="O52">
        <v>7706</v>
      </c>
      <c r="P52">
        <v>900.96979698183065</v>
      </c>
      <c r="R52" s="3">
        <f t="shared" si="0"/>
        <v>33011</v>
      </c>
      <c r="S52" s="2">
        <f t="shared" si="1"/>
        <v>3953.3976943423386</v>
      </c>
    </row>
    <row r="53" spans="1:19" x14ac:dyDescent="0.2">
      <c r="A53">
        <v>709159</v>
      </c>
      <c r="B53" t="s">
        <v>10</v>
      </c>
      <c r="C53" t="s">
        <v>66</v>
      </c>
      <c r="D53" t="s">
        <v>67</v>
      </c>
      <c r="E53" t="s">
        <v>13</v>
      </c>
      <c r="F53">
        <v>99555</v>
      </c>
      <c r="G53">
        <v>10289.881013239332</v>
      </c>
      <c r="I53">
        <v>119499</v>
      </c>
      <c r="J53">
        <v>16531.552189810674</v>
      </c>
      <c r="L53">
        <v>107088</v>
      </c>
      <c r="M53">
        <v>13320.26098861822</v>
      </c>
      <c r="O53">
        <v>89545</v>
      </c>
      <c r="P53">
        <v>10469.418695917211</v>
      </c>
      <c r="R53" s="3">
        <f t="shared" si="0"/>
        <v>415687</v>
      </c>
      <c r="S53" s="2">
        <f t="shared" si="1"/>
        <v>50611.112887585434</v>
      </c>
    </row>
    <row r="54" spans="1:19" x14ac:dyDescent="0.2">
      <c r="A54" t="s">
        <v>68</v>
      </c>
      <c r="B54" t="s">
        <v>10</v>
      </c>
      <c r="C54" t="s">
        <v>66</v>
      </c>
      <c r="D54" t="s">
        <v>58</v>
      </c>
      <c r="E54" t="s">
        <v>16</v>
      </c>
      <c r="F54">
        <v>250</v>
      </c>
      <c r="G54">
        <v>474.06403391343156</v>
      </c>
      <c r="I54">
        <v>250</v>
      </c>
      <c r="J54">
        <v>422.99773628149001</v>
      </c>
      <c r="L54">
        <v>250</v>
      </c>
      <c r="M54">
        <v>401.43552364374813</v>
      </c>
      <c r="O54">
        <v>250</v>
      </c>
      <c r="P54">
        <v>457.76573722324451</v>
      </c>
      <c r="R54" s="3">
        <f t="shared" si="0"/>
        <v>1000</v>
      </c>
      <c r="S54" s="2">
        <f t="shared" si="1"/>
        <v>1756.2630310619143</v>
      </c>
    </row>
    <row r="55" spans="1:19" x14ac:dyDescent="0.2">
      <c r="A55">
        <v>39121960</v>
      </c>
      <c r="B55" t="s">
        <v>10</v>
      </c>
      <c r="C55" t="s">
        <v>70</v>
      </c>
      <c r="D55" t="s">
        <v>67</v>
      </c>
      <c r="E55" t="s">
        <v>13</v>
      </c>
      <c r="F55">
        <v>9362</v>
      </c>
      <c r="G55">
        <v>967.64467928227236</v>
      </c>
      <c r="I55">
        <v>7943</v>
      </c>
      <c r="J55">
        <v>1098.8386433666071</v>
      </c>
      <c r="L55">
        <v>6690</v>
      </c>
      <c r="M55">
        <v>832.14315342387465</v>
      </c>
      <c r="O55">
        <v>8016</v>
      </c>
      <c r="P55">
        <v>937.21436447006931</v>
      </c>
      <c r="R55" s="3">
        <f t="shared" si="0"/>
        <v>32011</v>
      </c>
      <c r="S55" s="2">
        <f t="shared" si="1"/>
        <v>3835.8408405428236</v>
      </c>
    </row>
    <row r="56" spans="1:19" x14ac:dyDescent="0.2">
      <c r="A56">
        <v>39121992</v>
      </c>
      <c r="B56" t="s">
        <v>10</v>
      </c>
      <c r="C56" t="s">
        <v>70</v>
      </c>
      <c r="D56" t="s">
        <v>67</v>
      </c>
      <c r="E56" t="s">
        <v>13</v>
      </c>
      <c r="F56">
        <v>23432</v>
      </c>
      <c r="G56">
        <v>2421.9023846338609</v>
      </c>
      <c r="I56">
        <v>19853</v>
      </c>
      <c r="J56">
        <v>2746.4740761371336</v>
      </c>
      <c r="L56">
        <v>16715</v>
      </c>
      <c r="M56">
        <v>2079.1140223438065</v>
      </c>
      <c r="O56">
        <v>20429</v>
      </c>
      <c r="P56">
        <v>2388.516997474931</v>
      </c>
      <c r="R56" s="3">
        <f t="shared" si="0"/>
        <v>80429</v>
      </c>
      <c r="S56" s="2">
        <f t="shared" si="1"/>
        <v>9636.0074805897329</v>
      </c>
    </row>
    <row r="57" spans="1:19" x14ac:dyDescent="0.2">
      <c r="A57">
        <v>501879</v>
      </c>
      <c r="B57" t="s">
        <v>10</v>
      </c>
      <c r="C57" t="s">
        <v>71</v>
      </c>
      <c r="D57" t="s">
        <v>67</v>
      </c>
      <c r="E57" t="s">
        <v>13</v>
      </c>
      <c r="F57">
        <v>0</v>
      </c>
      <c r="G57">
        <v>0</v>
      </c>
      <c r="I57">
        <v>0</v>
      </c>
      <c r="J57">
        <v>0</v>
      </c>
      <c r="R57" s="3">
        <f t="shared" si="0"/>
        <v>0</v>
      </c>
      <c r="S57" s="2">
        <f t="shared" si="1"/>
        <v>0</v>
      </c>
    </row>
    <row r="58" spans="1:19" x14ac:dyDescent="0.2">
      <c r="A58" t="s">
        <v>73</v>
      </c>
      <c r="B58" t="s">
        <v>10</v>
      </c>
      <c r="C58" t="s">
        <v>74</v>
      </c>
      <c r="D58" t="s">
        <v>75</v>
      </c>
      <c r="E58" t="s">
        <v>15</v>
      </c>
      <c r="F58">
        <v>4472.3653149267857</v>
      </c>
      <c r="G58">
        <v>172.85610745971928</v>
      </c>
      <c r="I58">
        <v>4472.3653149267857</v>
      </c>
      <c r="J58">
        <v>114.25237102333891</v>
      </c>
      <c r="L58">
        <v>4472.3653149267857</v>
      </c>
      <c r="M58">
        <v>118.54223281363612</v>
      </c>
      <c r="O58">
        <v>4472.3653149267857</v>
      </c>
      <c r="P58">
        <v>121.33647328033067</v>
      </c>
      <c r="R58" s="3">
        <f t="shared" si="0"/>
        <v>17889.461259707143</v>
      </c>
      <c r="S58" s="2">
        <f t="shared" si="1"/>
        <v>526.987184577025</v>
      </c>
    </row>
    <row r="59" spans="1:19" x14ac:dyDescent="0.2">
      <c r="A59" t="s">
        <v>76</v>
      </c>
      <c r="B59" t="s">
        <v>10</v>
      </c>
      <c r="C59" t="s">
        <v>74</v>
      </c>
      <c r="D59" t="s">
        <v>75</v>
      </c>
      <c r="E59" t="s">
        <v>16</v>
      </c>
      <c r="F59">
        <v>28.369088946104434</v>
      </c>
      <c r="G59">
        <v>53.795058976956831</v>
      </c>
      <c r="I59">
        <v>28.369088946104434</v>
      </c>
      <c r="J59">
        <v>48.000241618281663</v>
      </c>
      <c r="L59">
        <v>28.369088946104434</v>
      </c>
      <c r="M59">
        <v>45.553440305502001</v>
      </c>
      <c r="O59">
        <v>28.369088946104434</v>
      </c>
      <c r="P59">
        <v>51.945587663061175</v>
      </c>
      <c r="R59" s="3">
        <f t="shared" si="0"/>
        <v>113.47635578441773</v>
      </c>
      <c r="S59" s="2">
        <f t="shared" si="1"/>
        <v>199.29432856380168</v>
      </c>
    </row>
    <row r="60" spans="1:19" x14ac:dyDescent="0.2">
      <c r="A60" t="s">
        <v>77</v>
      </c>
      <c r="B60" t="s">
        <v>10</v>
      </c>
      <c r="C60" t="s">
        <v>78</v>
      </c>
      <c r="D60" t="s">
        <v>79</v>
      </c>
      <c r="E60" t="s">
        <v>15</v>
      </c>
      <c r="F60">
        <v>8120.0391533422498</v>
      </c>
      <c r="G60">
        <v>313.83803907580239</v>
      </c>
      <c r="I60">
        <v>8120.0391533422498</v>
      </c>
      <c r="J60">
        <v>207.43692895017563</v>
      </c>
      <c r="L60">
        <v>8120.0391533422498</v>
      </c>
      <c r="M60">
        <v>215.22561418645992</v>
      </c>
      <c r="O60">
        <v>8120.0391533422498</v>
      </c>
      <c r="P60">
        <v>220.29884510471385</v>
      </c>
      <c r="R60" s="3">
        <f t="shared" si="0"/>
        <v>32480.156613368999</v>
      </c>
      <c r="S60" s="2">
        <f t="shared" si="1"/>
        <v>956.79942731715187</v>
      </c>
    </row>
    <row r="61" spans="1:19" x14ac:dyDescent="0.2">
      <c r="A61" t="s">
        <v>80</v>
      </c>
      <c r="B61" t="s">
        <v>10</v>
      </c>
      <c r="C61" t="s">
        <v>78</v>
      </c>
      <c r="D61" t="s">
        <v>79</v>
      </c>
      <c r="E61" t="s">
        <v>16</v>
      </c>
      <c r="F61">
        <v>51.506998370232161</v>
      </c>
      <c r="G61">
        <v>97.670461688659216</v>
      </c>
      <c r="I61">
        <v>51.506998370232161</v>
      </c>
      <c r="J61">
        <v>87.149374853050404</v>
      </c>
      <c r="L61">
        <v>51.506998370232161</v>
      </c>
      <c r="M61">
        <v>82.706955448287317</v>
      </c>
      <c r="O61">
        <v>51.506998370232161</v>
      </c>
      <c r="P61">
        <v>94.312556324423127</v>
      </c>
      <c r="R61" s="3">
        <f t="shared" si="0"/>
        <v>206.02799348092864</v>
      </c>
      <c r="S61" s="2">
        <f t="shared" si="1"/>
        <v>361.83934831442002</v>
      </c>
    </row>
    <row r="62" spans="1:19" x14ac:dyDescent="0.2">
      <c r="A62">
        <v>5012902012</v>
      </c>
      <c r="B62" t="s">
        <v>10</v>
      </c>
      <c r="C62" t="s">
        <v>82</v>
      </c>
      <c r="D62" t="s">
        <v>67</v>
      </c>
      <c r="E62" t="s">
        <v>13</v>
      </c>
      <c r="F62">
        <v>8457.3059999999987</v>
      </c>
      <c r="G62">
        <v>874.13663233946124</v>
      </c>
      <c r="I62">
        <v>11035.882</v>
      </c>
      <c r="J62">
        <v>1526.709505883666</v>
      </c>
      <c r="L62">
        <v>10878.009999999998</v>
      </c>
      <c r="M62">
        <v>1353.0734744957313</v>
      </c>
      <c r="O62">
        <v>8464.4560000000001</v>
      </c>
      <c r="P62">
        <v>989.6469249781519</v>
      </c>
      <c r="R62" s="3">
        <f t="shared" si="0"/>
        <v>38835.653999999995</v>
      </c>
      <c r="S62" s="2">
        <f t="shared" si="1"/>
        <v>4743.5665376970101</v>
      </c>
    </row>
    <row r="63" spans="1:19" x14ac:dyDescent="0.2">
      <c r="A63" t="s">
        <v>83</v>
      </c>
      <c r="B63" t="s">
        <v>10</v>
      </c>
      <c r="C63" t="s">
        <v>82</v>
      </c>
      <c r="D63" t="s">
        <v>84</v>
      </c>
      <c r="E63" t="s">
        <v>15</v>
      </c>
      <c r="F63">
        <v>11833.030533706527</v>
      </c>
      <c r="G63">
        <v>457.34448182974495</v>
      </c>
      <c r="I63">
        <v>32494</v>
      </c>
      <c r="J63">
        <v>830.10136306209813</v>
      </c>
      <c r="L63">
        <v>25562.727900319202</v>
      </c>
      <c r="M63">
        <v>677.55262120417297</v>
      </c>
      <c r="O63">
        <v>7993.3212816605064</v>
      </c>
      <c r="P63">
        <v>216.86095518097807</v>
      </c>
      <c r="R63" s="3">
        <f t="shared" si="0"/>
        <v>77883.079715686239</v>
      </c>
      <c r="S63" s="2">
        <f t="shared" si="1"/>
        <v>2181.859421276994</v>
      </c>
    </row>
    <row r="64" spans="1:19" x14ac:dyDescent="0.2">
      <c r="A64" t="s">
        <v>85</v>
      </c>
      <c r="B64" t="s">
        <v>10</v>
      </c>
      <c r="C64" t="s">
        <v>82</v>
      </c>
      <c r="D64" t="s">
        <v>86</v>
      </c>
      <c r="E64" t="s">
        <v>16</v>
      </c>
      <c r="F64">
        <v>17.700000000000003</v>
      </c>
      <c r="G64">
        <v>33.563733601070957</v>
      </c>
      <c r="I64">
        <v>20</v>
      </c>
      <c r="J64">
        <v>33.839818902519198</v>
      </c>
      <c r="L64">
        <v>12</v>
      </c>
      <c r="M64">
        <v>19.26890513489991</v>
      </c>
      <c r="O64">
        <v>17.100000000000001</v>
      </c>
      <c r="P64">
        <v>31.311176426069927</v>
      </c>
      <c r="R64" s="3">
        <f t="shared" si="0"/>
        <v>66.800000000000011</v>
      </c>
      <c r="S64" s="2">
        <f t="shared" si="1"/>
        <v>117.98363406455999</v>
      </c>
    </row>
  </sheetData>
  <mergeCells count="5">
    <mergeCell ref="F3:G3"/>
    <mergeCell ref="I3:J3"/>
    <mergeCell ref="L3:M3"/>
    <mergeCell ref="O3:P3"/>
    <mergeCell ref="R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63"/>
  <sheetViews>
    <sheetView workbookViewId="0">
      <pane xSplit="6" ySplit="4" topLeftCell="G44" activePane="bottomRight" state="frozen"/>
      <selection pane="topRight" activeCell="G1" sqref="G1"/>
      <selection pane="bottomLeft" activeCell="A5" sqref="A5"/>
      <selection pane="bottomRight" activeCell="L13" sqref="L13"/>
    </sheetView>
  </sheetViews>
  <sheetFormatPr baseColWidth="10" defaultColWidth="8.83203125" defaultRowHeight="15" x14ac:dyDescent="0.2"/>
  <cols>
    <col min="3" max="3" width="12.6640625" customWidth="1"/>
    <col min="5" max="5" width="18.5" customWidth="1"/>
    <col min="8" max="8" width="10.5" bestFit="1" customWidth="1"/>
    <col min="9" max="9" width="9.5" bestFit="1" customWidth="1"/>
    <col min="11" max="11" width="11.5" bestFit="1" customWidth="1"/>
    <col min="12" max="12" width="9.5" bestFit="1" customWidth="1"/>
    <col min="14" max="14" width="11.5" bestFit="1" customWidth="1"/>
    <col min="15" max="15" width="9.5" bestFit="1" customWidth="1"/>
  </cols>
  <sheetData>
    <row r="3" spans="1:15" x14ac:dyDescent="0.2">
      <c r="H3" s="44" t="s">
        <v>110</v>
      </c>
      <c r="I3" s="44"/>
      <c r="K3" s="44" t="s">
        <v>111</v>
      </c>
      <c r="L3" s="44"/>
      <c r="N3" s="44" t="s">
        <v>113</v>
      </c>
      <c r="O3" s="44"/>
    </row>
    <row r="4" spans="1:15" ht="48" x14ac:dyDescent="0.2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s="1" t="s">
        <v>7</v>
      </c>
      <c r="I4" s="1" t="s">
        <v>8</v>
      </c>
      <c r="K4" s="1" t="s">
        <v>7</v>
      </c>
      <c r="L4" s="1" t="s">
        <v>8</v>
      </c>
      <c r="N4" s="1" t="s">
        <v>7</v>
      </c>
      <c r="O4" s="1" t="s">
        <v>8</v>
      </c>
    </row>
    <row r="5" spans="1:15" x14ac:dyDescent="0.2">
      <c r="A5">
        <v>5410</v>
      </c>
      <c r="B5" t="s">
        <v>9</v>
      </c>
      <c r="C5">
        <v>211292075</v>
      </c>
      <c r="D5" t="s">
        <v>10</v>
      </c>
      <c r="E5" t="s">
        <v>11</v>
      </c>
      <c r="F5" t="s">
        <v>12</v>
      </c>
      <c r="G5" t="s">
        <v>13</v>
      </c>
      <c r="H5" s="3">
        <v>24651</v>
      </c>
      <c r="I5" s="2">
        <v>3529.1011479668982</v>
      </c>
      <c r="K5" s="3">
        <v>38327.730000000003</v>
      </c>
      <c r="L5" s="2">
        <v>5606.1874530497953</v>
      </c>
      <c r="N5" s="3">
        <f>H5+K5</f>
        <v>62978.73</v>
      </c>
      <c r="O5" s="2">
        <f>I5+L5</f>
        <v>9135.2886010166931</v>
      </c>
    </row>
    <row r="6" spans="1:15" x14ac:dyDescent="0.2">
      <c r="A6">
        <v>5415</v>
      </c>
      <c r="B6" t="s">
        <v>9</v>
      </c>
      <c r="C6">
        <v>201815</v>
      </c>
      <c r="D6" t="s">
        <v>10</v>
      </c>
      <c r="E6" t="s">
        <v>11</v>
      </c>
      <c r="F6" t="s">
        <v>14</v>
      </c>
      <c r="G6" t="s">
        <v>15</v>
      </c>
      <c r="H6" s="3">
        <v>39748.383416666664</v>
      </c>
      <c r="I6" s="2">
        <v>1393.3350418884522</v>
      </c>
      <c r="K6" s="3">
        <v>30260.059633333334</v>
      </c>
      <c r="L6" s="2">
        <v>670.05570356049918</v>
      </c>
      <c r="N6" s="3">
        <f t="shared" ref="N6:N63" si="0">H6+K6</f>
        <v>70008.443050000002</v>
      </c>
      <c r="O6" s="2">
        <f t="shared" ref="O6:O63" si="1">I6+L6</f>
        <v>2063.3907454489513</v>
      </c>
    </row>
    <row r="7" spans="1:15" x14ac:dyDescent="0.2">
      <c r="A7">
        <v>5415</v>
      </c>
      <c r="B7" t="s">
        <v>9</v>
      </c>
      <c r="C7">
        <v>60094379</v>
      </c>
      <c r="D7" t="s">
        <v>10</v>
      </c>
      <c r="E7" t="s">
        <v>11</v>
      </c>
      <c r="F7" t="s">
        <v>14</v>
      </c>
      <c r="G7" t="s">
        <v>15</v>
      </c>
      <c r="H7" s="3">
        <v>1259.9999999999909</v>
      </c>
      <c r="I7" s="2">
        <v>44.167888147202127</v>
      </c>
      <c r="K7" s="3">
        <v>-59.999999999988063</v>
      </c>
      <c r="L7" s="2">
        <v>-1.3285942823898296</v>
      </c>
      <c r="N7" s="3">
        <f t="shared" si="0"/>
        <v>1200.0000000000027</v>
      </c>
      <c r="O7" s="2">
        <f t="shared" si="1"/>
        <v>42.839293864812298</v>
      </c>
    </row>
    <row r="8" spans="1:15" x14ac:dyDescent="0.2">
      <c r="A8">
        <v>5430</v>
      </c>
      <c r="B8" t="s">
        <v>9</v>
      </c>
      <c r="C8">
        <v>2411452</v>
      </c>
      <c r="D8" t="s">
        <v>10</v>
      </c>
      <c r="E8" t="s">
        <v>11</v>
      </c>
      <c r="F8" t="s">
        <v>14</v>
      </c>
      <c r="G8" t="s">
        <v>16</v>
      </c>
      <c r="H8" s="3">
        <v>71</v>
      </c>
      <c r="I8" s="2">
        <v>158.12261419639574</v>
      </c>
      <c r="K8" s="3">
        <v>98</v>
      </c>
      <c r="L8" s="2">
        <v>298.80800064966718</v>
      </c>
      <c r="N8" s="3">
        <f t="shared" si="0"/>
        <v>169</v>
      </c>
      <c r="O8" s="2">
        <f t="shared" si="1"/>
        <v>456.93061484606289</v>
      </c>
    </row>
    <row r="9" spans="1:15" x14ac:dyDescent="0.2">
      <c r="A9">
        <v>5430</v>
      </c>
      <c r="B9" t="s">
        <v>9</v>
      </c>
      <c r="C9">
        <v>11523185</v>
      </c>
      <c r="D9" t="s">
        <v>10</v>
      </c>
      <c r="E9" t="s">
        <v>11</v>
      </c>
      <c r="F9" t="s">
        <v>14</v>
      </c>
      <c r="G9" t="s">
        <v>16</v>
      </c>
      <c r="H9" s="3">
        <v>495</v>
      </c>
      <c r="I9" s="2">
        <v>1102.4041412283927</v>
      </c>
      <c r="K9" s="3">
        <v>0</v>
      </c>
      <c r="L9" s="2">
        <v>0</v>
      </c>
      <c r="N9" s="3">
        <f t="shared" si="0"/>
        <v>495</v>
      </c>
      <c r="O9" s="2">
        <f t="shared" si="1"/>
        <v>1102.4041412283927</v>
      </c>
    </row>
    <row r="10" spans="1:15" x14ac:dyDescent="0.2">
      <c r="A10">
        <v>5430</v>
      </c>
      <c r="B10" t="s">
        <v>9</v>
      </c>
      <c r="C10">
        <v>11548575</v>
      </c>
      <c r="D10" t="s">
        <v>10</v>
      </c>
      <c r="E10" t="s">
        <v>11</v>
      </c>
      <c r="F10" t="s">
        <v>14</v>
      </c>
      <c r="G10" t="s">
        <v>16</v>
      </c>
      <c r="H10" s="3">
        <v>0</v>
      </c>
      <c r="I10" s="2">
        <v>0</v>
      </c>
      <c r="K10" s="3">
        <v>0</v>
      </c>
      <c r="L10" s="2">
        <v>0</v>
      </c>
      <c r="N10" s="3">
        <f t="shared" si="0"/>
        <v>0</v>
      </c>
      <c r="O10" s="2">
        <f t="shared" si="1"/>
        <v>0</v>
      </c>
    </row>
    <row r="11" spans="1:15" x14ac:dyDescent="0.2">
      <c r="A11">
        <v>5410</v>
      </c>
      <c r="B11" t="s">
        <v>17</v>
      </c>
      <c r="C11" t="s">
        <v>18</v>
      </c>
      <c r="D11" t="s">
        <v>10</v>
      </c>
      <c r="E11" t="s">
        <v>19</v>
      </c>
      <c r="F11" t="s">
        <v>14</v>
      </c>
      <c r="G11" t="s">
        <v>13</v>
      </c>
      <c r="H11" s="3">
        <v>0.40000000000000036</v>
      </c>
      <c r="I11" s="2">
        <v>5.7265038302168697E-2</v>
      </c>
      <c r="K11" s="3">
        <v>4.0000000000000036E-2</v>
      </c>
      <c r="L11" s="2">
        <v>5.8507899664809789E-3</v>
      </c>
      <c r="N11" s="3">
        <f t="shared" si="0"/>
        <v>0.44000000000000039</v>
      </c>
      <c r="O11" s="2">
        <f t="shared" si="1"/>
        <v>6.3115828268649671E-2</v>
      </c>
    </row>
    <row r="12" spans="1:15" x14ac:dyDescent="0.2">
      <c r="A12">
        <v>5410</v>
      </c>
      <c r="B12" t="s">
        <v>17</v>
      </c>
      <c r="C12" t="s">
        <v>20</v>
      </c>
      <c r="D12" t="s">
        <v>10</v>
      </c>
      <c r="E12" t="s">
        <v>19</v>
      </c>
      <c r="F12" t="s">
        <v>14</v>
      </c>
      <c r="G12" t="s">
        <v>13</v>
      </c>
      <c r="H12" s="3">
        <v>0</v>
      </c>
      <c r="I12" s="2">
        <v>0</v>
      </c>
      <c r="K12" s="3">
        <v>0</v>
      </c>
      <c r="L12" s="2">
        <v>0</v>
      </c>
      <c r="N12" s="3">
        <f t="shared" si="0"/>
        <v>0</v>
      </c>
      <c r="O12" s="2">
        <f t="shared" si="1"/>
        <v>0</v>
      </c>
    </row>
    <row r="13" spans="1:15" x14ac:dyDescent="0.2">
      <c r="A13">
        <v>5410</v>
      </c>
      <c r="B13" t="s">
        <v>17</v>
      </c>
      <c r="C13" t="s">
        <v>21</v>
      </c>
      <c r="D13" t="s">
        <v>10</v>
      </c>
      <c r="E13" t="s">
        <v>19</v>
      </c>
      <c r="F13" t="s">
        <v>14</v>
      </c>
      <c r="G13" t="s">
        <v>13</v>
      </c>
      <c r="H13" s="3">
        <v>46</v>
      </c>
      <c r="I13" s="2">
        <v>6.5854794047493943</v>
      </c>
      <c r="K13" s="3">
        <v>70</v>
      </c>
      <c r="L13" s="2">
        <v>10.238882441341705</v>
      </c>
      <c r="N13" s="3">
        <f t="shared" si="0"/>
        <v>116</v>
      </c>
      <c r="O13" s="2">
        <f t="shared" si="1"/>
        <v>16.824361846091101</v>
      </c>
    </row>
    <row r="14" spans="1:15" x14ac:dyDescent="0.2">
      <c r="A14">
        <v>5410</v>
      </c>
      <c r="B14" t="s">
        <v>17</v>
      </c>
      <c r="C14" t="s">
        <v>22</v>
      </c>
      <c r="D14" t="s">
        <v>10</v>
      </c>
      <c r="E14" t="s">
        <v>19</v>
      </c>
      <c r="F14" t="s">
        <v>14</v>
      </c>
      <c r="G14" t="s">
        <v>13</v>
      </c>
      <c r="H14" s="3">
        <v>265</v>
      </c>
      <c r="I14" s="2">
        <v>37.938087875186731</v>
      </c>
      <c r="K14" s="3">
        <v>644</v>
      </c>
      <c r="L14" s="2">
        <v>94.19771846034368</v>
      </c>
      <c r="N14" s="3">
        <f t="shared" si="0"/>
        <v>909</v>
      </c>
      <c r="O14" s="2">
        <f t="shared" si="1"/>
        <v>132.13580633553042</v>
      </c>
    </row>
    <row r="15" spans="1:15" x14ac:dyDescent="0.2">
      <c r="A15">
        <v>5410</v>
      </c>
      <c r="B15" t="s">
        <v>17</v>
      </c>
      <c r="C15" t="s">
        <v>23</v>
      </c>
      <c r="D15" t="s">
        <v>10</v>
      </c>
      <c r="E15" t="s">
        <v>19</v>
      </c>
      <c r="F15" t="s">
        <v>14</v>
      </c>
      <c r="G15" t="s">
        <v>13</v>
      </c>
      <c r="H15" s="3">
        <v>0</v>
      </c>
      <c r="I15" s="2">
        <v>0</v>
      </c>
      <c r="K15" s="3">
        <v>0</v>
      </c>
      <c r="L15" s="2">
        <v>0</v>
      </c>
      <c r="N15" s="3">
        <f t="shared" si="0"/>
        <v>0</v>
      </c>
      <c r="O15" s="2">
        <f t="shared" si="1"/>
        <v>0</v>
      </c>
    </row>
    <row r="16" spans="1:15" x14ac:dyDescent="0.2">
      <c r="A16">
        <v>5410</v>
      </c>
      <c r="B16" t="s">
        <v>17</v>
      </c>
      <c r="C16" t="s">
        <v>24</v>
      </c>
      <c r="D16" t="s">
        <v>10</v>
      </c>
      <c r="E16" t="s">
        <v>19</v>
      </c>
      <c r="F16" t="s">
        <v>14</v>
      </c>
      <c r="G16" t="s">
        <v>13</v>
      </c>
      <c r="H16" s="3">
        <v>0</v>
      </c>
      <c r="I16" s="2">
        <v>0</v>
      </c>
      <c r="K16" s="3">
        <v>300</v>
      </c>
      <c r="L16" s="2">
        <v>43.880924748607306</v>
      </c>
      <c r="N16" s="3">
        <f t="shared" si="0"/>
        <v>300</v>
      </c>
      <c r="O16" s="2">
        <f t="shared" si="1"/>
        <v>43.880924748607306</v>
      </c>
    </row>
    <row r="17" spans="1:15" x14ac:dyDescent="0.2">
      <c r="A17">
        <v>5410</v>
      </c>
      <c r="B17" t="s">
        <v>17</v>
      </c>
      <c r="C17" t="s">
        <v>25</v>
      </c>
      <c r="D17" t="s">
        <v>10</v>
      </c>
      <c r="E17" t="s">
        <v>19</v>
      </c>
      <c r="F17" t="s">
        <v>14</v>
      </c>
      <c r="G17" t="s">
        <v>13</v>
      </c>
      <c r="H17" s="3">
        <v>0</v>
      </c>
      <c r="I17" s="2">
        <v>0</v>
      </c>
      <c r="K17" s="3">
        <v>2</v>
      </c>
      <c r="L17" s="2">
        <v>0.29253949832404869</v>
      </c>
      <c r="N17" s="3">
        <f t="shared" si="0"/>
        <v>2</v>
      </c>
      <c r="O17" s="2">
        <f t="shared" si="1"/>
        <v>0.29253949832404869</v>
      </c>
    </row>
    <row r="18" spans="1:15" x14ac:dyDescent="0.2">
      <c r="A18">
        <v>5410</v>
      </c>
      <c r="B18" t="s">
        <v>17</v>
      </c>
      <c r="C18" t="s">
        <v>26</v>
      </c>
      <c r="D18" t="s">
        <v>10</v>
      </c>
      <c r="E18" t="s">
        <v>19</v>
      </c>
      <c r="F18" t="s">
        <v>14</v>
      </c>
      <c r="G18" t="s">
        <v>13</v>
      </c>
      <c r="H18" s="3">
        <v>64</v>
      </c>
      <c r="I18" s="2">
        <v>9.1624061283469835</v>
      </c>
      <c r="K18" s="3">
        <v>240</v>
      </c>
      <c r="L18" s="2">
        <v>35.104739798885845</v>
      </c>
      <c r="N18" s="3">
        <f t="shared" si="0"/>
        <v>304</v>
      </c>
      <c r="O18" s="2">
        <f t="shared" si="1"/>
        <v>44.267145927232832</v>
      </c>
    </row>
    <row r="19" spans="1:15" x14ac:dyDescent="0.2">
      <c r="A19">
        <v>5430</v>
      </c>
      <c r="B19" t="s">
        <v>17</v>
      </c>
      <c r="C19">
        <v>31238376</v>
      </c>
      <c r="D19" t="s">
        <v>10</v>
      </c>
      <c r="E19" t="s">
        <v>19</v>
      </c>
      <c r="F19" t="s">
        <v>14</v>
      </c>
      <c r="G19" t="s">
        <v>16</v>
      </c>
      <c r="H19" s="3">
        <v>1</v>
      </c>
      <c r="I19" s="2">
        <v>2.2270790731886723</v>
      </c>
      <c r="K19" s="3">
        <v>0</v>
      </c>
      <c r="L19" s="2">
        <v>0</v>
      </c>
      <c r="N19" s="3">
        <f t="shared" si="0"/>
        <v>1</v>
      </c>
      <c r="O19" s="2">
        <f t="shared" si="1"/>
        <v>2.2270790731886723</v>
      </c>
    </row>
    <row r="20" spans="1:15" x14ac:dyDescent="0.2">
      <c r="A20">
        <v>5430</v>
      </c>
      <c r="B20" t="s">
        <v>17</v>
      </c>
      <c r="C20">
        <v>51096478</v>
      </c>
      <c r="D20" t="s">
        <v>10</v>
      </c>
      <c r="E20" t="s">
        <v>19</v>
      </c>
      <c r="F20" t="s">
        <v>14</v>
      </c>
      <c r="G20" t="s">
        <v>16</v>
      </c>
      <c r="H20" s="3">
        <v>2</v>
      </c>
      <c r="I20" s="2">
        <v>4.4541581463773445</v>
      </c>
      <c r="K20" s="3">
        <v>1</v>
      </c>
      <c r="L20" s="2">
        <v>3.0490612311190528</v>
      </c>
      <c r="N20" s="3">
        <f t="shared" si="0"/>
        <v>3</v>
      </c>
      <c r="O20" s="2">
        <f t="shared" si="1"/>
        <v>7.5032193774963973</v>
      </c>
    </row>
    <row r="21" spans="1:15" x14ac:dyDescent="0.2">
      <c r="A21">
        <v>5410</v>
      </c>
      <c r="B21" t="s">
        <v>17</v>
      </c>
      <c r="C21">
        <v>1029041</v>
      </c>
      <c r="D21" t="s">
        <v>10</v>
      </c>
      <c r="E21" t="s">
        <v>27</v>
      </c>
      <c r="F21" t="s">
        <v>14</v>
      </c>
      <c r="G21" t="s">
        <v>13</v>
      </c>
      <c r="H21" s="3">
        <v>9</v>
      </c>
      <c r="I21" s="2">
        <v>1.2884633617987946</v>
      </c>
      <c r="K21" s="3">
        <v>138</v>
      </c>
      <c r="L21" s="2">
        <v>20.185225384359359</v>
      </c>
      <c r="N21" s="3">
        <f t="shared" si="0"/>
        <v>147</v>
      </c>
      <c r="O21" s="2">
        <f t="shared" si="1"/>
        <v>21.473688746158153</v>
      </c>
    </row>
    <row r="22" spans="1:15" x14ac:dyDescent="0.2">
      <c r="A22">
        <v>5410</v>
      </c>
      <c r="B22" t="s">
        <v>17</v>
      </c>
      <c r="C22">
        <v>1029141</v>
      </c>
      <c r="D22" t="s">
        <v>10</v>
      </c>
      <c r="E22" t="s">
        <v>27</v>
      </c>
      <c r="F22" t="s">
        <v>14</v>
      </c>
      <c r="G22" t="s">
        <v>13</v>
      </c>
      <c r="H22" s="3">
        <v>49</v>
      </c>
      <c r="I22" s="2">
        <v>7.0149671920156589</v>
      </c>
      <c r="K22" s="3">
        <v>113</v>
      </c>
      <c r="L22" s="2">
        <v>16.528481655308752</v>
      </c>
      <c r="N22" s="3">
        <f t="shared" si="0"/>
        <v>162</v>
      </c>
      <c r="O22" s="2">
        <f t="shared" si="1"/>
        <v>23.543448847324413</v>
      </c>
    </row>
    <row r="23" spans="1:15" x14ac:dyDescent="0.2">
      <c r="A23">
        <v>5410</v>
      </c>
      <c r="B23" t="s">
        <v>17</v>
      </c>
      <c r="C23">
        <v>1029146</v>
      </c>
      <c r="D23" t="s">
        <v>10</v>
      </c>
      <c r="E23" t="s">
        <v>27</v>
      </c>
      <c r="F23" t="s">
        <v>14</v>
      </c>
      <c r="G23" t="s">
        <v>13</v>
      </c>
      <c r="H23" s="3">
        <v>-57</v>
      </c>
      <c r="I23" s="2">
        <v>-8.1602679580590323</v>
      </c>
      <c r="K23" s="3">
        <v>214</v>
      </c>
      <c r="L23" s="2">
        <v>31.301726320673211</v>
      </c>
      <c r="N23" s="3">
        <f t="shared" si="0"/>
        <v>157</v>
      </c>
      <c r="O23" s="2">
        <f t="shared" si="1"/>
        <v>23.141458362614181</v>
      </c>
    </row>
    <row r="24" spans="1:15" x14ac:dyDescent="0.2">
      <c r="A24">
        <v>5415</v>
      </c>
      <c r="B24" t="s">
        <v>17</v>
      </c>
      <c r="C24">
        <v>201842</v>
      </c>
      <c r="D24" t="s">
        <v>10</v>
      </c>
      <c r="E24" t="s">
        <v>27</v>
      </c>
      <c r="F24" t="s">
        <v>14</v>
      </c>
      <c r="G24" t="s">
        <v>15</v>
      </c>
      <c r="H24" s="3">
        <v>22.299233333333333</v>
      </c>
      <c r="I24" s="2">
        <v>0.78167463780558344</v>
      </c>
      <c r="K24" s="3">
        <v>10056.954233333334</v>
      </c>
      <c r="L24" s="2">
        <v>222.6935315444253</v>
      </c>
      <c r="N24" s="3">
        <f t="shared" si="0"/>
        <v>10079.253466666667</v>
      </c>
      <c r="O24" s="2">
        <f t="shared" si="1"/>
        <v>223.47520618223089</v>
      </c>
    </row>
    <row r="25" spans="1:15" x14ac:dyDescent="0.2">
      <c r="A25">
        <v>5415</v>
      </c>
      <c r="B25" t="s">
        <v>17</v>
      </c>
      <c r="C25">
        <v>60759659</v>
      </c>
      <c r="D25" t="s">
        <v>10</v>
      </c>
      <c r="E25" t="s">
        <v>27</v>
      </c>
      <c r="F25" t="s">
        <v>14</v>
      </c>
      <c r="G25" t="s">
        <v>15</v>
      </c>
      <c r="H25" s="3">
        <v>9899.9999999999782</v>
      </c>
      <c r="I25" s="2">
        <v>347.03340687087564</v>
      </c>
      <c r="K25" s="3">
        <v>40000</v>
      </c>
      <c r="L25" s="2">
        <v>885.72952159339593</v>
      </c>
      <c r="N25" s="3">
        <f t="shared" si="0"/>
        <v>49899.999999999978</v>
      </c>
      <c r="O25" s="2">
        <f t="shared" si="1"/>
        <v>1232.7629284642717</v>
      </c>
    </row>
    <row r="26" spans="1:15" x14ac:dyDescent="0.2">
      <c r="A26">
        <v>5430</v>
      </c>
      <c r="B26" t="s">
        <v>17</v>
      </c>
      <c r="C26">
        <v>31238377</v>
      </c>
      <c r="D26" t="s">
        <v>10</v>
      </c>
      <c r="E26" t="s">
        <v>27</v>
      </c>
      <c r="F26" t="s">
        <v>14</v>
      </c>
      <c r="G26" t="s">
        <v>16</v>
      </c>
      <c r="H26" s="3"/>
      <c r="I26" s="2">
        <v>0</v>
      </c>
      <c r="K26" s="3"/>
      <c r="L26" s="2">
        <v>0</v>
      </c>
      <c r="N26" s="3">
        <f t="shared" si="0"/>
        <v>0</v>
      </c>
      <c r="O26" s="2">
        <f t="shared" si="1"/>
        <v>0</v>
      </c>
    </row>
    <row r="27" spans="1:15" x14ac:dyDescent="0.2">
      <c r="A27">
        <v>5430</v>
      </c>
      <c r="B27" t="s">
        <v>17</v>
      </c>
      <c r="C27">
        <v>31238380</v>
      </c>
      <c r="D27" t="s">
        <v>10</v>
      </c>
      <c r="E27" t="s">
        <v>27</v>
      </c>
      <c r="F27" t="s">
        <v>14</v>
      </c>
      <c r="G27" t="s">
        <v>16</v>
      </c>
      <c r="H27" s="3">
        <v>1</v>
      </c>
      <c r="I27" s="2">
        <v>2.2270790731886723</v>
      </c>
      <c r="K27" s="3">
        <v>2</v>
      </c>
      <c r="L27" s="2">
        <v>6.0981224622381056</v>
      </c>
      <c r="N27" s="3">
        <f t="shared" si="0"/>
        <v>3</v>
      </c>
      <c r="O27" s="2">
        <f t="shared" si="1"/>
        <v>8.3252015354267783</v>
      </c>
    </row>
    <row r="28" spans="1:15" x14ac:dyDescent="0.2">
      <c r="A28">
        <v>5430</v>
      </c>
      <c r="B28" t="s">
        <v>17</v>
      </c>
      <c r="C28">
        <v>31238392</v>
      </c>
      <c r="D28" t="s">
        <v>10</v>
      </c>
      <c r="E28" t="s">
        <v>27</v>
      </c>
      <c r="F28" t="s">
        <v>14</v>
      </c>
      <c r="G28" t="s">
        <v>16</v>
      </c>
      <c r="H28" s="3">
        <v>1</v>
      </c>
      <c r="I28" s="2">
        <v>2.2270790731886723</v>
      </c>
      <c r="K28" s="3">
        <v>0</v>
      </c>
      <c r="L28" s="2">
        <v>0</v>
      </c>
      <c r="N28" s="3">
        <f t="shared" si="0"/>
        <v>1</v>
      </c>
      <c r="O28" s="2">
        <f t="shared" si="1"/>
        <v>2.2270790731886723</v>
      </c>
    </row>
    <row r="29" spans="1:15" x14ac:dyDescent="0.2">
      <c r="A29">
        <v>5430</v>
      </c>
      <c r="B29" t="s">
        <v>17</v>
      </c>
      <c r="C29">
        <v>32133813</v>
      </c>
      <c r="D29" t="s">
        <v>10</v>
      </c>
      <c r="E29" t="s">
        <v>27</v>
      </c>
      <c r="F29" t="s">
        <v>14</v>
      </c>
      <c r="G29" t="s">
        <v>16</v>
      </c>
      <c r="H29" s="3">
        <v>2</v>
      </c>
      <c r="I29" s="2">
        <v>4.4541581463773445</v>
      </c>
      <c r="K29" s="3">
        <v>1</v>
      </c>
      <c r="L29" s="2">
        <v>3.0490612311190528</v>
      </c>
      <c r="N29" s="3">
        <f t="shared" si="0"/>
        <v>3</v>
      </c>
      <c r="O29" s="2">
        <f t="shared" si="1"/>
        <v>7.5032193774963973</v>
      </c>
    </row>
    <row r="30" spans="1:15" x14ac:dyDescent="0.2">
      <c r="A30">
        <v>5430</v>
      </c>
      <c r="B30" t="s">
        <v>17</v>
      </c>
      <c r="C30">
        <v>32193790</v>
      </c>
      <c r="D30" t="s">
        <v>10</v>
      </c>
      <c r="E30" t="s">
        <v>27</v>
      </c>
      <c r="F30" t="s">
        <v>14</v>
      </c>
      <c r="G30" t="s">
        <v>16</v>
      </c>
      <c r="H30" s="3">
        <v>0</v>
      </c>
      <c r="I30" s="2">
        <v>0</v>
      </c>
      <c r="K30" s="3">
        <v>0</v>
      </c>
      <c r="L30" s="2">
        <v>0</v>
      </c>
      <c r="N30" s="3">
        <f t="shared" si="0"/>
        <v>0</v>
      </c>
      <c r="O30" s="2">
        <f t="shared" si="1"/>
        <v>0</v>
      </c>
    </row>
    <row r="31" spans="1:15" x14ac:dyDescent="0.2">
      <c r="A31">
        <v>5430</v>
      </c>
      <c r="B31" t="s">
        <v>17</v>
      </c>
      <c r="C31">
        <v>32193811</v>
      </c>
      <c r="D31" t="s">
        <v>10</v>
      </c>
      <c r="E31" t="s">
        <v>27</v>
      </c>
      <c r="F31" t="s">
        <v>14</v>
      </c>
      <c r="G31" t="s">
        <v>16</v>
      </c>
      <c r="H31" s="3">
        <v>446</v>
      </c>
      <c r="I31" s="2">
        <v>993.27726664214788</v>
      </c>
      <c r="K31" s="3">
        <v>251</v>
      </c>
      <c r="L31" s="2">
        <v>765.31436901088227</v>
      </c>
      <c r="N31" s="3">
        <f t="shared" si="0"/>
        <v>697</v>
      </c>
      <c r="O31" s="2">
        <f t="shared" si="1"/>
        <v>1758.5916356530302</v>
      </c>
    </row>
    <row r="32" spans="1:15" x14ac:dyDescent="0.2">
      <c r="A32">
        <v>5410</v>
      </c>
      <c r="B32" t="s">
        <v>28</v>
      </c>
      <c r="C32" t="s">
        <v>29</v>
      </c>
      <c r="D32" t="s">
        <v>10</v>
      </c>
      <c r="E32" t="s">
        <v>30</v>
      </c>
      <c r="F32" t="s">
        <v>14</v>
      </c>
      <c r="G32" t="s">
        <v>13</v>
      </c>
      <c r="H32" s="3">
        <v>355</v>
      </c>
      <c r="I32" s="2">
        <v>43.180806995826273</v>
      </c>
      <c r="K32" s="3">
        <v>135</v>
      </c>
      <c r="L32" s="2">
        <v>15.047238431714879</v>
      </c>
      <c r="N32" s="3">
        <f t="shared" si="0"/>
        <v>490</v>
      </c>
      <c r="O32" s="2">
        <f t="shared" si="1"/>
        <v>58.228045427541154</v>
      </c>
    </row>
    <row r="33" spans="1:15" x14ac:dyDescent="0.2">
      <c r="A33">
        <v>5410</v>
      </c>
      <c r="B33" t="s">
        <v>28</v>
      </c>
      <c r="C33" t="s">
        <v>31</v>
      </c>
      <c r="D33" t="s">
        <v>10</v>
      </c>
      <c r="E33" t="s">
        <v>30</v>
      </c>
      <c r="F33" t="s">
        <v>14</v>
      </c>
      <c r="G33" t="s">
        <v>13</v>
      </c>
      <c r="H33" s="3">
        <v>114</v>
      </c>
      <c r="I33" s="2">
        <v>13.86651266908224</v>
      </c>
      <c r="K33" s="3">
        <v>113</v>
      </c>
      <c r="L33" s="2">
        <v>12.595095872472454</v>
      </c>
      <c r="N33" s="3">
        <f t="shared" si="0"/>
        <v>227</v>
      </c>
      <c r="O33" s="2">
        <f t="shared" si="1"/>
        <v>26.461608541554696</v>
      </c>
    </row>
    <row r="34" spans="1:15" x14ac:dyDescent="0.2">
      <c r="A34">
        <v>5410</v>
      </c>
      <c r="B34" t="s">
        <v>28</v>
      </c>
      <c r="C34" t="s">
        <v>32</v>
      </c>
      <c r="D34" t="s">
        <v>10</v>
      </c>
      <c r="E34" t="s">
        <v>30</v>
      </c>
      <c r="F34" t="s">
        <v>14</v>
      </c>
      <c r="G34" t="s">
        <v>13</v>
      </c>
      <c r="H34" s="3">
        <v>400</v>
      </c>
      <c r="I34" s="2">
        <v>48.654430417832423</v>
      </c>
      <c r="K34" s="3">
        <v>312</v>
      </c>
      <c r="L34" s="2">
        <v>34.775839931074387</v>
      </c>
      <c r="N34" s="3">
        <f t="shared" si="0"/>
        <v>712</v>
      </c>
      <c r="O34" s="2">
        <f t="shared" si="1"/>
        <v>83.430270348906816</v>
      </c>
    </row>
    <row r="35" spans="1:15" x14ac:dyDescent="0.2">
      <c r="A35">
        <v>5410</v>
      </c>
      <c r="B35" t="s">
        <v>28</v>
      </c>
      <c r="C35" t="s">
        <v>33</v>
      </c>
      <c r="D35" t="s">
        <v>10</v>
      </c>
      <c r="E35" t="s">
        <v>30</v>
      </c>
      <c r="F35" t="s">
        <v>14</v>
      </c>
      <c r="G35" t="s">
        <v>13</v>
      </c>
      <c r="H35" s="3">
        <v>3202</v>
      </c>
      <c r="I35" s="2">
        <v>389.47871549474854</v>
      </c>
      <c r="K35" s="3">
        <v>1703</v>
      </c>
      <c r="L35" s="2">
        <v>189.81812629044771</v>
      </c>
      <c r="N35" s="3">
        <f t="shared" si="0"/>
        <v>4905</v>
      </c>
      <c r="O35" s="2">
        <f t="shared" si="1"/>
        <v>579.29684178519619</v>
      </c>
    </row>
    <row r="36" spans="1:15" x14ac:dyDescent="0.2">
      <c r="A36">
        <v>5415</v>
      </c>
      <c r="B36" t="s">
        <v>28</v>
      </c>
      <c r="C36">
        <v>60753304</v>
      </c>
      <c r="D36" t="s">
        <v>10</v>
      </c>
      <c r="E36" t="s">
        <v>30</v>
      </c>
      <c r="F36" t="s">
        <v>14</v>
      </c>
      <c r="G36" t="s">
        <v>15</v>
      </c>
      <c r="H36" s="3">
        <v>402</v>
      </c>
      <c r="I36" s="2">
        <v>14.091659551726496</v>
      </c>
      <c r="K36" s="3">
        <v>1890</v>
      </c>
      <c r="L36" s="2">
        <v>41.850719895287959</v>
      </c>
      <c r="N36" s="3">
        <f t="shared" si="0"/>
        <v>2292</v>
      </c>
      <c r="O36" s="2">
        <f t="shared" si="1"/>
        <v>55.942379447014453</v>
      </c>
    </row>
    <row r="37" spans="1:15" x14ac:dyDescent="0.2">
      <c r="A37">
        <v>5430</v>
      </c>
      <c r="B37" t="s">
        <v>28</v>
      </c>
      <c r="C37">
        <v>31238357</v>
      </c>
      <c r="D37" t="s">
        <v>10</v>
      </c>
      <c r="E37" t="s">
        <v>30</v>
      </c>
      <c r="F37" t="s">
        <v>14</v>
      </c>
      <c r="G37" t="s">
        <v>16</v>
      </c>
      <c r="H37" s="3">
        <v>0</v>
      </c>
      <c r="I37" s="2">
        <v>0</v>
      </c>
      <c r="K37" s="3">
        <v>0</v>
      </c>
      <c r="L37" s="2">
        <v>0</v>
      </c>
      <c r="N37" s="3">
        <f t="shared" si="0"/>
        <v>0</v>
      </c>
      <c r="O37" s="2">
        <f t="shared" si="1"/>
        <v>0</v>
      </c>
    </row>
    <row r="38" spans="1:15" x14ac:dyDescent="0.2">
      <c r="A38">
        <v>5430</v>
      </c>
      <c r="B38" t="s">
        <v>28</v>
      </c>
      <c r="C38">
        <v>32193789</v>
      </c>
      <c r="D38" t="s">
        <v>10</v>
      </c>
      <c r="E38" t="s">
        <v>30</v>
      </c>
      <c r="F38" t="s">
        <v>14</v>
      </c>
      <c r="G38" t="s">
        <v>16</v>
      </c>
      <c r="H38" s="3">
        <v>7</v>
      </c>
      <c r="I38" s="2">
        <v>15.589553512320705</v>
      </c>
      <c r="K38" s="3">
        <v>143</v>
      </c>
      <c r="L38" s="2">
        <v>436.01575605002455</v>
      </c>
      <c r="N38" s="3">
        <f t="shared" si="0"/>
        <v>150</v>
      </c>
      <c r="O38" s="2">
        <f t="shared" si="1"/>
        <v>451.60530956234527</v>
      </c>
    </row>
    <row r="39" spans="1:15" x14ac:dyDescent="0.2">
      <c r="A39">
        <v>5410</v>
      </c>
      <c r="B39" t="s">
        <v>9</v>
      </c>
      <c r="C39" t="s">
        <v>34</v>
      </c>
      <c r="D39" t="s">
        <v>10</v>
      </c>
      <c r="E39" t="s">
        <v>35</v>
      </c>
      <c r="F39" t="s">
        <v>36</v>
      </c>
      <c r="G39" t="s">
        <v>13</v>
      </c>
      <c r="H39" s="3">
        <v>380.59424999999999</v>
      </c>
      <c r="I39" s="2">
        <v>54.48686075958787</v>
      </c>
      <c r="K39" s="3">
        <v>728.40599999999995</v>
      </c>
      <c r="L39" s="2">
        <v>106.54376290811349</v>
      </c>
      <c r="N39" s="3">
        <f t="shared" si="0"/>
        <v>1109.0002500000001</v>
      </c>
      <c r="O39" s="2">
        <f t="shared" si="1"/>
        <v>161.03062366770138</v>
      </c>
    </row>
    <row r="40" spans="1:15" x14ac:dyDescent="0.2">
      <c r="A40">
        <v>5415</v>
      </c>
      <c r="B40" t="s">
        <v>9</v>
      </c>
      <c r="C40" t="s">
        <v>37</v>
      </c>
      <c r="D40" t="s">
        <v>10</v>
      </c>
      <c r="E40" t="s">
        <v>35</v>
      </c>
      <c r="F40" t="s">
        <v>36</v>
      </c>
      <c r="G40" t="s">
        <v>15</v>
      </c>
      <c r="H40" s="3">
        <v>431.42116372973533</v>
      </c>
      <c r="I40" s="2">
        <v>15.122985479326083</v>
      </c>
      <c r="K40" s="3">
        <v>917.33665694686601</v>
      </c>
      <c r="L40" s="2">
        <v>20.312803957440821</v>
      </c>
      <c r="N40" s="3">
        <f t="shared" si="0"/>
        <v>1348.7578206766013</v>
      </c>
      <c r="O40" s="2">
        <f t="shared" si="1"/>
        <v>35.435789436766903</v>
      </c>
    </row>
    <row r="41" spans="1:15" x14ac:dyDescent="0.2">
      <c r="A41">
        <v>5430</v>
      </c>
      <c r="B41" t="s">
        <v>9</v>
      </c>
      <c r="C41" t="s">
        <v>38</v>
      </c>
      <c r="D41" t="s">
        <v>10</v>
      </c>
      <c r="E41" t="s">
        <v>35</v>
      </c>
      <c r="F41" t="s">
        <v>36</v>
      </c>
      <c r="G41" t="s">
        <v>16</v>
      </c>
      <c r="H41" s="3">
        <v>2.7742318148993288</v>
      </c>
      <c r="I41" s="2">
        <v>6.1784336191365252</v>
      </c>
      <c r="K41" s="3">
        <v>5.5811913119251608</v>
      </c>
      <c r="L41" s="2">
        <v>17.017394052649493</v>
      </c>
      <c r="N41" s="3">
        <f t="shared" si="0"/>
        <v>8.3554231268244905</v>
      </c>
      <c r="O41" s="2">
        <f t="shared" si="1"/>
        <v>23.19582767178602</v>
      </c>
    </row>
    <row r="42" spans="1:15" x14ac:dyDescent="0.2">
      <c r="A42">
        <v>5410</v>
      </c>
      <c r="B42" t="s">
        <v>39</v>
      </c>
      <c r="C42" t="s">
        <v>40</v>
      </c>
      <c r="D42" t="s">
        <v>10</v>
      </c>
      <c r="E42" t="s">
        <v>41</v>
      </c>
      <c r="F42" t="s">
        <v>42</v>
      </c>
      <c r="G42" t="s">
        <v>13</v>
      </c>
      <c r="H42" s="3">
        <v>4090.2</v>
      </c>
      <c r="I42" s="2">
        <v>585.56364915882546</v>
      </c>
      <c r="K42" s="3">
        <v>8157</v>
      </c>
      <c r="L42" s="2">
        <v>1193.1223439146327</v>
      </c>
      <c r="N42" s="3">
        <f t="shared" si="0"/>
        <v>12247.2</v>
      </c>
      <c r="O42" s="2">
        <f t="shared" si="1"/>
        <v>1778.6859930734581</v>
      </c>
    </row>
    <row r="43" spans="1:15" x14ac:dyDescent="0.2">
      <c r="A43">
        <v>5415</v>
      </c>
      <c r="B43" t="s">
        <v>39</v>
      </c>
      <c r="C43" t="s">
        <v>43</v>
      </c>
      <c r="D43" t="s">
        <v>10</v>
      </c>
      <c r="E43" t="s">
        <v>41</v>
      </c>
      <c r="F43" t="s">
        <v>44</v>
      </c>
      <c r="G43" t="s">
        <v>15</v>
      </c>
      <c r="H43" s="3">
        <v>11666.362868851687</v>
      </c>
      <c r="I43" s="2">
        <v>408.95127799691841</v>
      </c>
      <c r="K43" s="3">
        <v>23983.403411069332</v>
      </c>
      <c r="L43" s="2">
        <v>531.07021073669648</v>
      </c>
      <c r="N43" s="3">
        <f t="shared" si="0"/>
        <v>35649.766279921023</v>
      </c>
      <c r="O43" s="2">
        <f t="shared" si="1"/>
        <v>940.02148873361489</v>
      </c>
    </row>
    <row r="44" spans="1:15" x14ac:dyDescent="0.2">
      <c r="A44">
        <v>5430</v>
      </c>
      <c r="B44" t="s">
        <v>39</v>
      </c>
      <c r="C44" t="s">
        <v>45</v>
      </c>
      <c r="D44" t="s">
        <v>10</v>
      </c>
      <c r="E44" t="s">
        <v>41</v>
      </c>
      <c r="F44" t="s">
        <v>46</v>
      </c>
      <c r="G44" t="s">
        <v>16</v>
      </c>
      <c r="H44" s="3">
        <v>10.799999999999999</v>
      </c>
      <c r="I44" s="2">
        <v>24.052453990437659</v>
      </c>
      <c r="K44" s="3">
        <v>21</v>
      </c>
      <c r="L44" s="2">
        <v>64.030285853500104</v>
      </c>
      <c r="N44" s="3">
        <f t="shared" si="0"/>
        <v>31.799999999999997</v>
      </c>
      <c r="O44" s="2">
        <f t="shared" si="1"/>
        <v>88.082739843937759</v>
      </c>
    </row>
    <row r="45" spans="1:15" x14ac:dyDescent="0.2">
      <c r="A45">
        <v>5410</v>
      </c>
      <c r="B45" t="s">
        <v>47</v>
      </c>
      <c r="C45" t="s">
        <v>48</v>
      </c>
      <c r="D45" t="s">
        <v>10</v>
      </c>
      <c r="E45" t="s">
        <v>49</v>
      </c>
      <c r="F45" t="s">
        <v>50</v>
      </c>
      <c r="G45" t="s">
        <v>13</v>
      </c>
      <c r="H45" s="3">
        <v>15986.5</v>
      </c>
      <c r="I45" s="2">
        <v>1944.535129686695</v>
      </c>
      <c r="K45" s="3">
        <v>15936</v>
      </c>
      <c r="L45" s="2">
        <v>1776.2429010948763</v>
      </c>
      <c r="N45" s="3">
        <f t="shared" si="0"/>
        <v>31922.5</v>
      </c>
      <c r="O45" s="2">
        <f t="shared" si="1"/>
        <v>3720.778030781571</v>
      </c>
    </row>
    <row r="46" spans="1:15" x14ac:dyDescent="0.2">
      <c r="A46">
        <v>5415</v>
      </c>
      <c r="B46" t="s">
        <v>47</v>
      </c>
      <c r="C46">
        <v>9305759003</v>
      </c>
      <c r="D46" t="s">
        <v>10</v>
      </c>
      <c r="E46" t="s">
        <v>51</v>
      </c>
      <c r="F46" t="s">
        <v>50</v>
      </c>
      <c r="G46" t="s">
        <v>15</v>
      </c>
      <c r="H46" s="3">
        <v>34273.921633333332</v>
      </c>
      <c r="I46" s="2">
        <v>1201.4339183071816</v>
      </c>
      <c r="K46" s="3">
        <v>141142.99738333334</v>
      </c>
      <c r="L46" s="2">
        <v>3125.3629887149441</v>
      </c>
      <c r="N46" s="3">
        <f t="shared" si="0"/>
        <v>175416.91901666665</v>
      </c>
      <c r="O46" s="2">
        <f t="shared" si="1"/>
        <v>4326.7969070221261</v>
      </c>
    </row>
    <row r="47" spans="1:15" x14ac:dyDescent="0.2">
      <c r="A47">
        <v>5415</v>
      </c>
      <c r="B47" t="s">
        <v>47</v>
      </c>
      <c r="C47">
        <v>734556</v>
      </c>
      <c r="D47" t="s">
        <v>10</v>
      </c>
      <c r="E47" t="s">
        <v>52</v>
      </c>
      <c r="F47" t="s">
        <v>50</v>
      </c>
      <c r="G47" t="s">
        <v>15</v>
      </c>
      <c r="H47" s="3">
        <v>-17638.693566666665</v>
      </c>
      <c r="I47" s="2">
        <v>-618.30463850421643</v>
      </c>
      <c r="K47" s="3">
        <v>-20927.830483333335</v>
      </c>
      <c r="L47" s="2">
        <v>-463.40993204976309</v>
      </c>
      <c r="N47" s="3">
        <f t="shared" si="0"/>
        <v>-38566.52405</v>
      </c>
      <c r="O47" s="2">
        <f t="shared" si="1"/>
        <v>-1081.7145705539795</v>
      </c>
    </row>
    <row r="48" spans="1:15" x14ac:dyDescent="0.2">
      <c r="A48">
        <v>5430</v>
      </c>
      <c r="B48" t="s">
        <v>47</v>
      </c>
      <c r="C48" t="s">
        <v>53</v>
      </c>
      <c r="D48" t="s">
        <v>10</v>
      </c>
      <c r="E48" t="s">
        <v>49</v>
      </c>
      <c r="F48" t="s">
        <v>54</v>
      </c>
      <c r="G48" t="s">
        <v>16</v>
      </c>
      <c r="H48" s="3">
        <v>18</v>
      </c>
      <c r="I48" s="2">
        <v>40.087423317396102</v>
      </c>
      <c r="K48" s="3">
        <v>36</v>
      </c>
      <c r="L48" s="2">
        <v>109.76620432028591</v>
      </c>
      <c r="N48" s="3">
        <f t="shared" si="0"/>
        <v>54</v>
      </c>
      <c r="O48" s="2">
        <f t="shared" si="1"/>
        <v>149.853627637682</v>
      </c>
    </row>
    <row r="49" spans="1:15" x14ac:dyDescent="0.2">
      <c r="A49">
        <v>5410</v>
      </c>
      <c r="B49" t="s">
        <v>55</v>
      </c>
      <c r="C49" t="s">
        <v>56</v>
      </c>
      <c r="D49" t="s">
        <v>10</v>
      </c>
      <c r="E49" t="s">
        <v>57</v>
      </c>
      <c r="F49" t="s">
        <v>58</v>
      </c>
      <c r="G49" t="s">
        <v>13</v>
      </c>
      <c r="H49" s="3">
        <v>21069.59999999986</v>
      </c>
      <c r="I49" s="2">
        <v>2562.8234678288882</v>
      </c>
      <c r="K49" s="3">
        <v>18036.762500000186</v>
      </c>
      <c r="L49" s="2">
        <v>2010.3960435090114</v>
      </c>
      <c r="N49" s="3">
        <f t="shared" si="0"/>
        <v>39106.362500000047</v>
      </c>
      <c r="O49" s="2">
        <f t="shared" si="1"/>
        <v>4573.2195113378993</v>
      </c>
    </row>
    <row r="50" spans="1:15" x14ac:dyDescent="0.2">
      <c r="A50">
        <v>5415</v>
      </c>
      <c r="B50" t="s">
        <v>55</v>
      </c>
      <c r="C50" t="s">
        <v>59</v>
      </c>
      <c r="D50" t="s">
        <v>10</v>
      </c>
      <c r="E50" t="s">
        <v>57</v>
      </c>
      <c r="F50" t="s">
        <v>60</v>
      </c>
      <c r="G50" t="s">
        <v>15</v>
      </c>
      <c r="H50" s="3">
        <v>7196.8321455557762</v>
      </c>
      <c r="I50" s="2">
        <v>252.27688668182424</v>
      </c>
      <c r="K50" s="3">
        <v>14795.230304672863</v>
      </c>
      <c r="L50" s="2">
        <v>327.61430649055023</v>
      </c>
      <c r="N50" s="3">
        <f t="shared" si="0"/>
        <v>21992.062450228637</v>
      </c>
      <c r="O50" s="2">
        <f t="shared" si="1"/>
        <v>579.89119317237441</v>
      </c>
    </row>
    <row r="51" spans="1:15" x14ac:dyDescent="0.2">
      <c r="A51">
        <v>5430</v>
      </c>
      <c r="B51" t="s">
        <v>55</v>
      </c>
      <c r="C51" t="s">
        <v>61</v>
      </c>
      <c r="D51" t="s">
        <v>10</v>
      </c>
      <c r="E51" t="s">
        <v>57</v>
      </c>
      <c r="F51" t="s">
        <v>62</v>
      </c>
      <c r="G51" t="s">
        <v>16</v>
      </c>
      <c r="H51" s="3">
        <v>12.78</v>
      </c>
      <c r="I51" s="2">
        <v>28.462070555351229</v>
      </c>
      <c r="K51" s="3">
        <v>26</v>
      </c>
      <c r="L51" s="2">
        <v>79.275592009095377</v>
      </c>
      <c r="N51" s="3">
        <f t="shared" si="0"/>
        <v>38.78</v>
      </c>
      <c r="O51" s="2">
        <f t="shared" si="1"/>
        <v>107.73766256444661</v>
      </c>
    </row>
    <row r="52" spans="1:15" x14ac:dyDescent="0.2">
      <c r="A52">
        <v>5410</v>
      </c>
      <c r="B52" t="s">
        <v>63</v>
      </c>
      <c r="C52">
        <v>39078557</v>
      </c>
      <c r="D52" t="s">
        <v>10</v>
      </c>
      <c r="E52" t="s">
        <v>64</v>
      </c>
      <c r="F52" t="s">
        <v>50</v>
      </c>
      <c r="G52" t="s">
        <v>13</v>
      </c>
      <c r="H52" s="3">
        <v>5372.4843999999866</v>
      </c>
      <c r="I52" s="2">
        <v>653.48792102672382</v>
      </c>
      <c r="K52" s="3">
        <v>4136.5156000000134</v>
      </c>
      <c r="L52" s="2">
        <v>461.06027044228392</v>
      </c>
      <c r="N52" s="3">
        <f t="shared" si="0"/>
        <v>9509</v>
      </c>
      <c r="O52" s="2">
        <f t="shared" si="1"/>
        <v>1114.5481914690076</v>
      </c>
    </row>
    <row r="53" spans="1:15" x14ac:dyDescent="0.2">
      <c r="A53">
        <v>5410</v>
      </c>
      <c r="B53" t="s">
        <v>65</v>
      </c>
      <c r="C53">
        <v>709159</v>
      </c>
      <c r="D53" t="s">
        <v>10</v>
      </c>
      <c r="E53" t="s">
        <v>66</v>
      </c>
      <c r="F53" t="s">
        <v>67</v>
      </c>
      <c r="G53" t="s">
        <v>13</v>
      </c>
      <c r="H53" s="3">
        <v>15227.25</v>
      </c>
      <c r="I53" s="2">
        <v>1852.1829389498469</v>
      </c>
      <c r="K53" s="3">
        <v>15637.25</v>
      </c>
      <c r="L53" s="2">
        <v>1742.9439197506185</v>
      </c>
      <c r="N53" s="3">
        <f t="shared" si="0"/>
        <v>30864.5</v>
      </c>
      <c r="O53" s="2">
        <f t="shared" si="1"/>
        <v>3595.1268587004652</v>
      </c>
    </row>
    <row r="54" spans="1:15" x14ac:dyDescent="0.2">
      <c r="A54">
        <v>5430</v>
      </c>
      <c r="B54" t="s">
        <v>65</v>
      </c>
      <c r="C54" t="s">
        <v>68</v>
      </c>
      <c r="D54" t="s">
        <v>10</v>
      </c>
      <c r="E54" t="s">
        <v>66</v>
      </c>
      <c r="F54" t="s">
        <v>58</v>
      </c>
      <c r="G54" t="s">
        <v>16</v>
      </c>
      <c r="H54" s="3">
        <v>189.92000000000002</v>
      </c>
      <c r="I54" s="2">
        <v>422.96685757999268</v>
      </c>
      <c r="K54" s="3">
        <v>188.76769390305009</v>
      </c>
      <c r="L54" s="2">
        <v>575.56425716753847</v>
      </c>
      <c r="N54" s="3">
        <f t="shared" si="0"/>
        <v>378.6876939030501</v>
      </c>
      <c r="O54" s="2">
        <f t="shared" si="1"/>
        <v>998.53111474753109</v>
      </c>
    </row>
    <row r="55" spans="1:15" x14ac:dyDescent="0.2">
      <c r="A55">
        <v>5410</v>
      </c>
      <c r="B55" t="s">
        <v>69</v>
      </c>
      <c r="C55">
        <v>39121960</v>
      </c>
      <c r="D55" t="s">
        <v>10</v>
      </c>
      <c r="E55" t="s">
        <v>70</v>
      </c>
      <c r="F55" t="s">
        <v>67</v>
      </c>
      <c r="G55" t="s">
        <v>13</v>
      </c>
      <c r="H55" s="3">
        <v>619.59379999997327</v>
      </c>
      <c r="I55" s="2">
        <v>75.364958573547696</v>
      </c>
      <c r="K55" s="3">
        <v>881.53120000002673</v>
      </c>
      <c r="L55" s="2">
        <v>98.256371491823245</v>
      </c>
      <c r="N55" s="3">
        <f t="shared" si="0"/>
        <v>1501.125</v>
      </c>
      <c r="O55" s="2">
        <f t="shared" si="1"/>
        <v>173.62133006537096</v>
      </c>
    </row>
    <row r="56" spans="1:15" x14ac:dyDescent="0.2">
      <c r="A56">
        <v>5410</v>
      </c>
      <c r="B56" t="s">
        <v>69</v>
      </c>
      <c r="C56">
        <v>39121992</v>
      </c>
      <c r="D56" t="s">
        <v>10</v>
      </c>
      <c r="E56" t="s">
        <v>70</v>
      </c>
      <c r="F56" t="s">
        <v>67</v>
      </c>
      <c r="G56" t="s">
        <v>13</v>
      </c>
      <c r="H56" s="3">
        <v>6100.25</v>
      </c>
      <c r="I56" s="2">
        <v>742.01047289095561</v>
      </c>
      <c r="K56" s="3">
        <v>846.24750000005588</v>
      </c>
      <c r="L56" s="2">
        <v>94.323614109210951</v>
      </c>
      <c r="N56" s="3">
        <f t="shared" si="0"/>
        <v>6946.4975000000559</v>
      </c>
      <c r="O56" s="2">
        <f t="shared" si="1"/>
        <v>836.33408700016662</v>
      </c>
    </row>
    <row r="57" spans="1:15" x14ac:dyDescent="0.2">
      <c r="A57">
        <v>5415</v>
      </c>
      <c r="B57" t="s">
        <v>72</v>
      </c>
      <c r="C57" t="s">
        <v>73</v>
      </c>
      <c r="D57" t="s">
        <v>10</v>
      </c>
      <c r="E57" t="s">
        <v>74</v>
      </c>
      <c r="F57" t="s">
        <v>75</v>
      </c>
      <c r="G57" t="s">
        <v>15</v>
      </c>
      <c r="H57" s="3">
        <v>2157.1058186486771</v>
      </c>
      <c r="I57" s="2">
        <v>75.614927396630421</v>
      </c>
      <c r="K57" s="3">
        <v>4586.6832847343303</v>
      </c>
      <c r="L57" s="2">
        <v>101.5640197872041</v>
      </c>
      <c r="N57" s="3">
        <f t="shared" si="0"/>
        <v>6743.7891033830074</v>
      </c>
      <c r="O57" s="2">
        <f t="shared" si="1"/>
        <v>177.17894718383451</v>
      </c>
    </row>
    <row r="58" spans="1:15" x14ac:dyDescent="0.2">
      <c r="A58">
        <v>5430</v>
      </c>
      <c r="B58" t="s">
        <v>72</v>
      </c>
      <c r="C58" t="s">
        <v>76</v>
      </c>
      <c r="D58" t="s">
        <v>10</v>
      </c>
      <c r="E58" t="s">
        <v>74</v>
      </c>
      <c r="F58" t="s">
        <v>75</v>
      </c>
      <c r="G58" t="s">
        <v>16</v>
      </c>
      <c r="H58" s="3">
        <v>13.871159074496642</v>
      </c>
      <c r="I58" s="2">
        <v>30.892168095682624</v>
      </c>
      <c r="K58" s="3">
        <v>27.905956559625807</v>
      </c>
      <c r="L58" s="2">
        <v>85.086970263247466</v>
      </c>
      <c r="N58" s="3">
        <f t="shared" si="0"/>
        <v>41.777115634122453</v>
      </c>
      <c r="O58" s="2">
        <f t="shared" si="1"/>
        <v>115.97913835893009</v>
      </c>
    </row>
    <row r="59" spans="1:15" x14ac:dyDescent="0.2">
      <c r="A59">
        <v>5415</v>
      </c>
      <c r="B59" t="s">
        <v>69</v>
      </c>
      <c r="C59" t="s">
        <v>77</v>
      </c>
      <c r="D59" t="s">
        <v>10</v>
      </c>
      <c r="E59" t="s">
        <v>78</v>
      </c>
      <c r="F59" t="s">
        <v>79</v>
      </c>
      <c r="G59" t="s">
        <v>15</v>
      </c>
      <c r="H59" s="3">
        <v>3916.4474437876684</v>
      </c>
      <c r="I59" s="2">
        <v>137.28667669175451</v>
      </c>
      <c r="K59" s="3">
        <v>8327.5951836311251</v>
      </c>
      <c r="L59" s="2">
        <v>184.39992245052662</v>
      </c>
      <c r="N59" s="3">
        <f t="shared" si="0"/>
        <v>12244.042627418794</v>
      </c>
      <c r="O59" s="2">
        <f t="shared" si="1"/>
        <v>321.68659914228112</v>
      </c>
    </row>
    <row r="60" spans="1:15" x14ac:dyDescent="0.2">
      <c r="A60">
        <v>5430</v>
      </c>
      <c r="B60" t="s">
        <v>69</v>
      </c>
      <c r="C60" t="s">
        <v>80</v>
      </c>
      <c r="D60" t="s">
        <v>10</v>
      </c>
      <c r="E60" t="s">
        <v>78</v>
      </c>
      <c r="F60" t="s">
        <v>79</v>
      </c>
      <c r="G60" t="s">
        <v>16</v>
      </c>
      <c r="H60" s="3">
        <v>25.184515766461992</v>
      </c>
      <c r="I60" s="2">
        <v>56.087908031877674</v>
      </c>
      <c r="K60" s="3">
        <v>50.666133895490816</v>
      </c>
      <c r="L60" s="2">
        <v>154.48414459142799</v>
      </c>
      <c r="N60" s="3">
        <f t="shared" si="0"/>
        <v>75.850649661952815</v>
      </c>
      <c r="O60" s="2">
        <f t="shared" si="1"/>
        <v>210.57205262330567</v>
      </c>
    </row>
    <row r="61" spans="1:15" x14ac:dyDescent="0.2">
      <c r="A61">
        <v>5410</v>
      </c>
      <c r="B61" t="s">
        <v>81</v>
      </c>
      <c r="C61">
        <v>8170136</v>
      </c>
      <c r="D61" t="s">
        <v>10</v>
      </c>
      <c r="E61" t="s">
        <v>82</v>
      </c>
      <c r="F61" t="s">
        <v>67</v>
      </c>
      <c r="G61" t="s">
        <v>13</v>
      </c>
      <c r="H61" s="3">
        <v>5220.9612883999962</v>
      </c>
      <c r="I61" s="2">
        <v>635.05724430163582</v>
      </c>
      <c r="K61" s="3">
        <v>4881.6714232000077</v>
      </c>
      <c r="L61" s="2">
        <v>544.11610259392171</v>
      </c>
      <c r="N61" s="3">
        <f t="shared" si="0"/>
        <v>10102.632711600003</v>
      </c>
      <c r="O61" s="2">
        <f t="shared" si="1"/>
        <v>1179.1733468955576</v>
      </c>
    </row>
    <row r="62" spans="1:15" x14ac:dyDescent="0.2">
      <c r="A62">
        <v>5415</v>
      </c>
      <c r="B62" t="s">
        <v>81</v>
      </c>
      <c r="C62" t="s">
        <v>83</v>
      </c>
      <c r="D62" t="s">
        <v>10</v>
      </c>
      <c r="E62" t="s">
        <v>82</v>
      </c>
      <c r="F62" t="s">
        <v>84</v>
      </c>
      <c r="G62" t="s">
        <v>15</v>
      </c>
      <c r="H62" s="3">
        <v>3044.8630461411713</v>
      </c>
      <c r="I62" s="2">
        <v>106.73426225834395</v>
      </c>
      <c r="K62" s="3">
        <v>6259.7577153993152</v>
      </c>
      <c r="L62" s="2">
        <v>138.61130516378012</v>
      </c>
      <c r="N62" s="3">
        <f t="shared" si="0"/>
        <v>9304.6207615404855</v>
      </c>
      <c r="O62" s="2">
        <f t="shared" si="1"/>
        <v>245.34556742212408</v>
      </c>
    </row>
    <row r="63" spans="1:15" x14ac:dyDescent="0.2">
      <c r="A63">
        <v>5430</v>
      </c>
      <c r="B63" t="s">
        <v>81</v>
      </c>
      <c r="C63" t="s">
        <v>85</v>
      </c>
      <c r="D63" t="s">
        <v>10</v>
      </c>
      <c r="E63" t="s">
        <v>82</v>
      </c>
      <c r="F63" t="s">
        <v>86</v>
      </c>
      <c r="G63" t="s">
        <v>16</v>
      </c>
      <c r="H63" s="3">
        <v>5.3999999999999995</v>
      </c>
      <c r="I63" s="2">
        <v>12.026226995218829</v>
      </c>
      <c r="K63" s="3">
        <v>12</v>
      </c>
      <c r="L63" s="2">
        <v>36.588734773428634</v>
      </c>
      <c r="N63" s="3">
        <f t="shared" si="0"/>
        <v>17.399999999999999</v>
      </c>
      <c r="O63" s="2">
        <f t="shared" si="1"/>
        <v>48.614961768647461</v>
      </c>
    </row>
  </sheetData>
  <mergeCells count="3">
    <mergeCell ref="K3:L3"/>
    <mergeCell ref="H3:I3"/>
    <mergeCell ref="N3:O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714DE610FA3841BF16AFDEF59F7B8F" ma:contentTypeVersion="13" ma:contentTypeDescription="Create a new document." ma:contentTypeScope="" ma:versionID="33e86c5a191d5cf1c66217a4f95b39bd">
  <xsd:schema xmlns:xsd="http://www.w3.org/2001/XMLSchema" xmlns:xs="http://www.w3.org/2001/XMLSchema" xmlns:p="http://schemas.microsoft.com/office/2006/metadata/properties" xmlns:ns3="17dd1eeb-4104-4672-af1c-9c1384d0db6d" xmlns:ns4="2bfd649a-6230-4395-8596-e3c2f2ba81d0" targetNamespace="http://schemas.microsoft.com/office/2006/metadata/properties" ma:root="true" ma:fieldsID="930303fdb8a832e5ec94af998fad03ef" ns3:_="" ns4:_="">
    <xsd:import namespace="17dd1eeb-4104-4672-af1c-9c1384d0db6d"/>
    <xsd:import namespace="2bfd649a-6230-4395-8596-e3c2f2ba81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d1eeb-4104-4672-af1c-9c1384d0db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d649a-6230-4395-8596-e3c2f2ba81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01259-0FE3-4445-91E0-8850DA98174E}">
  <ds:schemaRefs>
    <ds:schemaRef ds:uri="http://purl.org/dc/terms/"/>
    <ds:schemaRef ds:uri="2bfd649a-6230-4395-8596-e3c2f2ba81d0"/>
    <ds:schemaRef ds:uri="http://schemas.microsoft.com/office/2006/documentManagement/types"/>
    <ds:schemaRef ds:uri="http://schemas.microsoft.com/office/infopath/2007/PartnerControls"/>
    <ds:schemaRef ds:uri="17dd1eeb-4104-4672-af1c-9c1384d0db6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1401E02-3CD4-4695-9C09-0136FB5D0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AB3944-D6C6-45E7-9AF0-9CBA581B7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dd1eeb-4104-4672-af1c-9c1384d0db6d"/>
    <ds:schemaRef ds:uri="2bfd649a-6230-4395-8596-e3c2f2ba81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2018-19 Details</vt:lpstr>
      <vt:lpstr>2020-21 Details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Marchand</dc:creator>
  <cp:lastModifiedBy>Microsoft Office User</cp:lastModifiedBy>
  <dcterms:created xsi:type="dcterms:W3CDTF">2021-03-17T15:13:27Z</dcterms:created>
  <dcterms:modified xsi:type="dcterms:W3CDTF">2021-03-25T12:12:45Z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0x01010097714DE610FA3841BF16AFDEF59F7B8F</vt:lpwstr>
  </property>
</Properties>
</file>